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Survive to Thrive\"/>
    </mc:Choice>
  </mc:AlternateContent>
  <xr:revisionPtr revIDLastSave="0" documentId="8_{5DBD2AE3-66F9-4B0D-9201-D9BCE4E191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sh Flow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C+0os9bFQa0TUm53wEK13L19BJqHOEccwxb43We9gk="/>
    </ext>
  </extLst>
</workbook>
</file>

<file path=xl/calcChain.xml><?xml version="1.0" encoding="utf-8"?>
<calcChain xmlns="http://schemas.openxmlformats.org/spreadsheetml/2006/main">
  <c r="BC22" i="1" l="1"/>
  <c r="BS25" i="1"/>
  <c r="BS22" i="1"/>
  <c r="BS26" i="1" s="1"/>
  <c r="BR22" i="1"/>
  <c r="BR26" i="1" s="1"/>
  <c r="BQ22" i="1"/>
  <c r="BP22" i="1"/>
  <c r="BO22" i="1"/>
  <c r="BO26" i="1" s="1"/>
  <c r="BN22" i="1"/>
  <c r="BS35" i="1" s="1"/>
  <c r="BS36" i="1" s="1"/>
  <c r="BM22" i="1"/>
  <c r="BR35" i="1" s="1"/>
  <c r="BR36" i="1" s="1"/>
  <c r="BL22" i="1"/>
  <c r="BQ35" i="1" s="1"/>
  <c r="BQ36" i="1" s="1"/>
  <c r="BU18" i="1"/>
  <c r="BV18" i="1" s="1"/>
  <c r="BS18" i="1"/>
  <c r="BR18" i="1"/>
  <c r="BQ18" i="1"/>
  <c r="BP18" i="1"/>
  <c r="BO18" i="1"/>
  <c r="BN18" i="1"/>
  <c r="BM18" i="1"/>
  <c r="BK22" i="1"/>
  <c r="BN16" i="1"/>
  <c r="BT16" i="1" s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S8" i="1"/>
  <c r="BR8" i="1"/>
  <c r="BG22" i="1"/>
  <c r="BF22" i="1"/>
  <c r="BE22" i="1"/>
  <c r="BD22" i="1"/>
  <c r="BI18" i="1"/>
  <c r="BJ18" i="1" s="1"/>
  <c r="BA22" i="1"/>
  <c r="AZ22" i="1"/>
  <c r="AY22" i="1"/>
  <c r="BB22" i="1"/>
  <c r="AU25" i="1"/>
  <c r="AU22" i="1"/>
  <c r="AU26" i="1" s="1"/>
  <c r="AS22" i="1"/>
  <c r="AR22" i="1"/>
  <c r="AQ22" i="1"/>
  <c r="AP22" i="1"/>
  <c r="AX18" i="1"/>
  <c r="AU18" i="1"/>
  <c r="AT18" i="1"/>
  <c r="AT22" i="1" s="1"/>
  <c r="AT26" i="1" s="1"/>
  <c r="AS18" i="1"/>
  <c r="AR18" i="1"/>
  <c r="AQ18" i="1"/>
  <c r="AP18" i="1"/>
  <c r="AO18" i="1"/>
  <c r="AO22" i="1" s="1"/>
  <c r="AN18" i="1"/>
  <c r="AN22" i="1" s="1"/>
  <c r="AN26" i="1" s="1"/>
  <c r="AM18" i="1"/>
  <c r="AM22" i="1" s="1"/>
  <c r="AP16" i="1"/>
  <c r="AS12" i="1"/>
  <c r="AR12" i="1"/>
  <c r="AQ12" i="1"/>
  <c r="AP12" i="1"/>
  <c r="AO12" i="1"/>
  <c r="AN12" i="1"/>
  <c r="AM12" i="1"/>
  <c r="AU8" i="1"/>
  <c r="AT8" i="1"/>
  <c r="AT12" i="1" s="1"/>
  <c r="AI25" i="1"/>
  <c r="O22" i="1"/>
  <c r="O26" i="1" s="1"/>
  <c r="N22" i="1"/>
  <c r="N26" i="1" s="1"/>
  <c r="M22" i="1"/>
  <c r="M26" i="1" s="1"/>
  <c r="L22" i="1"/>
  <c r="L26" i="1" s="1"/>
  <c r="K22" i="1"/>
  <c r="K26" i="1" s="1"/>
  <c r="J22" i="1"/>
  <c r="J26" i="1" s="1"/>
  <c r="I22" i="1"/>
  <c r="I26" i="1" s="1"/>
  <c r="H22" i="1"/>
  <c r="H26" i="1" s="1"/>
  <c r="G22" i="1"/>
  <c r="G26" i="1" s="1"/>
  <c r="F22" i="1"/>
  <c r="F26" i="1" s="1"/>
  <c r="E22" i="1"/>
  <c r="E26" i="1" s="1"/>
  <c r="D22" i="1"/>
  <c r="D26" i="1" s="1"/>
  <c r="C22" i="1"/>
  <c r="C26" i="1" s="1"/>
  <c r="B22" i="1"/>
  <c r="B26" i="1" s="1"/>
  <c r="U19" i="1"/>
  <c r="AK18" i="1"/>
  <c r="AL18" i="1" s="1"/>
  <c r="AI18" i="1"/>
  <c r="AI22" i="1" s="1"/>
  <c r="AH18" i="1"/>
  <c r="AH22" i="1" s="1"/>
  <c r="AH26" i="1" s="1"/>
  <c r="AG18" i="1"/>
  <c r="AG22" i="1" s="1"/>
  <c r="AF18" i="1"/>
  <c r="AF22" i="1" s="1"/>
  <c r="AE18" i="1"/>
  <c r="AE22" i="1" s="1"/>
  <c r="AD18" i="1"/>
  <c r="AC18" i="1"/>
  <c r="AC22" i="1" s="1"/>
  <c r="AB18" i="1"/>
  <c r="AB22" i="1" s="1"/>
  <c r="AA18" i="1"/>
  <c r="AA22" i="1" s="1"/>
  <c r="Z18" i="1"/>
  <c r="Z22" i="1" s="1"/>
  <c r="Y18" i="1"/>
  <c r="X18" i="1"/>
  <c r="W18" i="1"/>
  <c r="V18" i="1"/>
  <c r="U18" i="1"/>
  <c r="T18" i="1"/>
  <c r="S18" i="1"/>
  <c r="R18" i="1"/>
  <c r="Q18" i="1"/>
  <c r="P18" i="1"/>
  <c r="U17" i="1"/>
  <c r="T17" i="1"/>
  <c r="R17" i="1"/>
  <c r="Q17" i="1"/>
  <c r="P17" i="1"/>
  <c r="AD16" i="1"/>
  <c r="AJ16" i="1" s="1"/>
  <c r="Y16" i="1"/>
  <c r="X16" i="1"/>
  <c r="W16" i="1"/>
  <c r="V16" i="1"/>
  <c r="S16" i="1"/>
  <c r="R16" i="1"/>
  <c r="P16" i="1"/>
  <c r="AL12" i="1"/>
  <c r="AK12" i="1"/>
  <c r="AJ12" i="1"/>
  <c r="AG12" i="1"/>
  <c r="AF12" i="1"/>
  <c r="AE12" i="1"/>
  <c r="AD12" i="1"/>
  <c r="AC12" i="1"/>
  <c r="AB12" i="1"/>
  <c r="AA12" i="1"/>
  <c r="Z12" i="1"/>
  <c r="Y12" i="1"/>
  <c r="W12" i="1"/>
  <c r="V12" i="1"/>
  <c r="T12" i="1"/>
  <c r="S12" i="1"/>
  <c r="R12" i="1"/>
  <c r="P12" i="1"/>
  <c r="O12" i="1"/>
  <c r="O13" i="1" s="1"/>
  <c r="N12" i="1"/>
  <c r="M12" i="1"/>
  <c r="L12" i="1"/>
  <c r="K12" i="1"/>
  <c r="J12" i="1"/>
  <c r="I12" i="1"/>
  <c r="H12" i="1"/>
  <c r="G12" i="1"/>
  <c r="F12" i="1"/>
  <c r="E12" i="1"/>
  <c r="D12" i="1"/>
  <c r="C12" i="1"/>
  <c r="C13" i="1" s="1"/>
  <c r="B12" i="1"/>
  <c r="B13" i="1" s="1"/>
  <c r="B28" i="1" s="1"/>
  <c r="AI8" i="1"/>
  <c r="AI12" i="1" s="1"/>
  <c r="AH8" i="1"/>
  <c r="AH12" i="1" s="1"/>
  <c r="X8" i="1"/>
  <c r="X12" i="1" s="1"/>
  <c r="U8" i="1"/>
  <c r="U12" i="1" s="1"/>
  <c r="Q8" i="1"/>
  <c r="Q12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BU16" i="1" l="1"/>
  <c r="BT22" i="1"/>
  <c r="BT26" i="1" s="1"/>
  <c r="BP35" i="1"/>
  <c r="BP36" i="1" s="1"/>
  <c r="BM26" i="1"/>
  <c r="BN26" i="1"/>
  <c r="BP26" i="1"/>
  <c r="BQ26" i="1"/>
  <c r="BT35" i="1"/>
  <c r="BT36" i="1" s="1"/>
  <c r="Q22" i="1"/>
  <c r="BI16" i="1"/>
  <c r="BI22" i="1" s="1"/>
  <c r="BD36" i="1"/>
  <c r="T22" i="1"/>
  <c r="T26" i="1" s="1"/>
  <c r="P22" i="1"/>
  <c r="P26" i="1" s="1"/>
  <c r="BF36" i="1"/>
  <c r="BE36" i="1"/>
  <c r="I35" i="1"/>
  <c r="I36" i="1" s="1"/>
  <c r="BG36" i="1"/>
  <c r="V22" i="1"/>
  <c r="V26" i="1" s="1"/>
  <c r="W22" i="1"/>
  <c r="AM26" i="1"/>
  <c r="AR35" i="1"/>
  <c r="AR36" i="1" s="1"/>
  <c r="AU35" i="1"/>
  <c r="AU36" i="1" s="1"/>
  <c r="AT35" i="1"/>
  <c r="AT36" i="1" s="1"/>
  <c r="AV22" i="1"/>
  <c r="C28" i="1"/>
  <c r="D5" i="1" s="1"/>
  <c r="D13" i="1" s="1"/>
  <c r="D28" i="1" s="1"/>
  <c r="O28" i="1"/>
  <c r="P5" i="1" s="1"/>
  <c r="P13" i="1" s="1"/>
  <c r="S22" i="1"/>
  <c r="J35" i="1"/>
  <c r="J36" i="1" s="1"/>
  <c r="AR26" i="1"/>
  <c r="K35" i="1"/>
  <c r="K36" i="1" s="1"/>
  <c r="AS26" i="1"/>
  <c r="AS35" i="1"/>
  <c r="AS36" i="1" s="1"/>
  <c r="AQ26" i="1"/>
  <c r="L35" i="1"/>
  <c r="L36" i="1" s="1"/>
  <c r="X22" i="1"/>
  <c r="Y22" i="1"/>
  <c r="Y26" i="1" s="1"/>
  <c r="AO26" i="1"/>
  <c r="U22" i="1"/>
  <c r="AP26" i="1"/>
  <c r="R22" i="1"/>
  <c r="M35" i="1"/>
  <c r="M36" i="1" s="1"/>
  <c r="N35" i="1"/>
  <c r="N36" i="1" s="1"/>
  <c r="N37" i="1" s="1"/>
  <c r="AI26" i="1"/>
  <c r="P3" i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R26" i="1"/>
  <c r="AB26" i="1"/>
  <c r="AC26" i="1"/>
  <c r="AF26" i="1"/>
  <c r="AG26" i="1"/>
  <c r="W26" i="1"/>
  <c r="AE26" i="1"/>
  <c r="AK16" i="1"/>
  <c r="AJ22" i="1"/>
  <c r="Q26" i="1"/>
  <c r="Z26" i="1"/>
  <c r="AA26" i="1"/>
  <c r="H35" i="1"/>
  <c r="H36" i="1" s="1"/>
  <c r="AD22" i="1"/>
  <c r="AH35" i="1" s="1"/>
  <c r="AH36" i="1" s="1"/>
  <c r="BH22" i="1" l="1"/>
  <c r="BJ16" i="1"/>
  <c r="BJ22" i="1" s="1"/>
  <c r="AB35" i="1"/>
  <c r="AB36" i="1" s="1"/>
  <c r="AA35" i="1"/>
  <c r="AA36" i="1" s="1"/>
  <c r="BV16" i="1"/>
  <c r="BV22" i="1" s="1"/>
  <c r="BV26" i="1" s="1"/>
  <c r="BU22" i="1"/>
  <c r="AV26" i="1"/>
  <c r="T35" i="1"/>
  <c r="T36" i="1" s="1"/>
  <c r="Z35" i="1"/>
  <c r="Z36" i="1" s="1"/>
  <c r="U35" i="1"/>
  <c r="U36" i="1" s="1"/>
  <c r="AE35" i="1"/>
  <c r="AE36" i="1" s="1"/>
  <c r="AV35" i="1"/>
  <c r="AV36" i="1" s="1"/>
  <c r="X35" i="1"/>
  <c r="X36" i="1" s="1"/>
  <c r="O32" i="1"/>
  <c r="C32" i="1"/>
  <c r="C33" i="1" s="1"/>
  <c r="V35" i="1"/>
  <c r="V36" i="1" s="1"/>
  <c r="Y35" i="1"/>
  <c r="Y36" i="1" s="1"/>
  <c r="AX16" i="1"/>
  <c r="AX22" i="1" s="1"/>
  <c r="AW22" i="1"/>
  <c r="AJ26" i="1"/>
  <c r="S26" i="1"/>
  <c r="W35" i="1"/>
  <c r="W36" i="1" s="1"/>
  <c r="X26" i="1"/>
  <c r="AC35" i="1"/>
  <c r="AC36" i="1" s="1"/>
  <c r="U26" i="1"/>
  <c r="P28" i="1"/>
  <c r="AD26" i="1"/>
  <c r="AI35" i="1"/>
  <c r="AI36" i="1" s="1"/>
  <c r="AG35" i="1"/>
  <c r="AG36" i="1" s="1"/>
  <c r="E5" i="1"/>
  <c r="E13" i="1" s="1"/>
  <c r="E28" i="1" s="1"/>
  <c r="D32" i="1"/>
  <c r="AF35" i="1"/>
  <c r="AF36" i="1" s="1"/>
  <c r="AL16" i="1"/>
  <c r="AL22" i="1" s="1"/>
  <c r="AK22" i="1"/>
  <c r="AP35" i="1" s="1"/>
  <c r="AP36" i="1" s="1"/>
  <c r="AD35" i="1"/>
  <c r="AD36" i="1" s="1"/>
  <c r="AJ35" i="1"/>
  <c r="AJ36" i="1" s="1"/>
  <c r="BB36" i="1" l="1"/>
  <c r="BN35" i="1"/>
  <c r="BN36" i="1" s="1"/>
  <c r="BI36" i="1"/>
  <c r="BL36" i="1"/>
  <c r="BJ36" i="1"/>
  <c r="BK36" i="1"/>
  <c r="BM35" i="1"/>
  <c r="BM36" i="1" s="1"/>
  <c r="BH36" i="1"/>
  <c r="BO35" i="1"/>
  <c r="BO36" i="1" s="1"/>
  <c r="BU26" i="1"/>
  <c r="BV35" i="1"/>
  <c r="BV36" i="1" s="1"/>
  <c r="BU35" i="1"/>
  <c r="BU36" i="1" s="1"/>
  <c r="AY36" i="1"/>
  <c r="BC36" i="1"/>
  <c r="AZ36" i="1"/>
  <c r="BA36" i="1"/>
  <c r="AL26" i="1"/>
  <c r="AQ35" i="1"/>
  <c r="AQ36" i="1" s="1"/>
  <c r="AN35" i="1"/>
  <c r="AN36" i="1" s="1"/>
  <c r="D33" i="1"/>
  <c r="AM35" i="1"/>
  <c r="AM36" i="1" s="1"/>
  <c r="AO35" i="1"/>
  <c r="AO36" i="1" s="1"/>
  <c r="AW36" i="1"/>
  <c r="AX36" i="1"/>
  <c r="AK26" i="1"/>
  <c r="AL35" i="1"/>
  <c r="AL36" i="1" s="1"/>
  <c r="F5" i="1"/>
  <c r="F13" i="1" s="1"/>
  <c r="F28" i="1" s="1"/>
  <c r="E32" i="1"/>
  <c r="AK35" i="1"/>
  <c r="AK36" i="1" s="1"/>
  <c r="P32" i="1"/>
  <c r="Q5" i="1"/>
  <c r="Q13" i="1" s="1"/>
  <c r="Q28" i="1" s="1"/>
  <c r="E33" i="1" l="1"/>
  <c r="R5" i="1"/>
  <c r="R13" i="1" s="1"/>
  <c r="R28" i="1" s="1"/>
  <c r="Q32" i="1"/>
  <c r="G5" i="1"/>
  <c r="G13" i="1" s="1"/>
  <c r="G28" i="1" s="1"/>
  <c r="F32" i="1"/>
  <c r="F33" i="1" s="1"/>
  <c r="S5" i="1" l="1"/>
  <c r="S13" i="1" s="1"/>
  <c r="S28" i="1" s="1"/>
  <c r="R32" i="1"/>
  <c r="G32" i="1"/>
  <c r="G33" i="1" s="1"/>
  <c r="H5" i="1"/>
  <c r="H13" i="1" s="1"/>
  <c r="H28" i="1" s="1"/>
  <c r="S32" i="1" l="1"/>
  <c r="T5" i="1"/>
  <c r="T13" i="1" s="1"/>
  <c r="T28" i="1" s="1"/>
  <c r="H32" i="1"/>
  <c r="H33" i="1" s="1"/>
  <c r="H37" i="1"/>
  <c r="I5" i="1"/>
  <c r="I13" i="1" s="1"/>
  <c r="I28" i="1" s="1"/>
  <c r="I37" i="1" l="1"/>
  <c r="J5" i="1"/>
  <c r="J13" i="1" s="1"/>
  <c r="J28" i="1" s="1"/>
  <c r="I32" i="1"/>
  <c r="I33" i="1" s="1"/>
  <c r="T32" i="1"/>
  <c r="T37" i="1"/>
  <c r="U5" i="1"/>
  <c r="U13" i="1" s="1"/>
  <c r="U28" i="1" s="1"/>
  <c r="U37" i="1" l="1"/>
  <c r="V5" i="1"/>
  <c r="V13" i="1" s="1"/>
  <c r="V28" i="1" s="1"/>
  <c r="U32" i="1"/>
  <c r="K5" i="1"/>
  <c r="K13" i="1" s="1"/>
  <c r="K28" i="1" s="1"/>
  <c r="J32" i="1"/>
  <c r="J33" i="1" s="1"/>
  <c r="J37" i="1"/>
  <c r="V37" i="1" l="1"/>
  <c r="W5" i="1"/>
  <c r="W13" i="1" s="1"/>
  <c r="W28" i="1" s="1"/>
  <c r="V32" i="1"/>
  <c r="L5" i="1"/>
  <c r="L13" i="1" s="1"/>
  <c r="L28" i="1" s="1"/>
  <c r="K32" i="1"/>
  <c r="K33" i="1" s="1"/>
  <c r="K37" i="1"/>
  <c r="W37" i="1" l="1"/>
  <c r="X5" i="1"/>
  <c r="X13" i="1" s="1"/>
  <c r="X28" i="1" s="1"/>
  <c r="W32" i="1"/>
  <c r="M5" i="1"/>
  <c r="M13" i="1" s="1"/>
  <c r="M28" i="1" s="1"/>
  <c r="L32" i="1"/>
  <c r="L33" i="1" s="1"/>
  <c r="L37" i="1"/>
  <c r="N5" i="1" l="1"/>
  <c r="M32" i="1"/>
  <c r="M33" i="1" s="1"/>
  <c r="M37" i="1"/>
  <c r="X37" i="1"/>
  <c r="Y5" i="1"/>
  <c r="Y13" i="1" s="1"/>
  <c r="Y28" i="1" s="1"/>
  <c r="X32" i="1"/>
  <c r="Y37" i="1" l="1"/>
  <c r="Y32" i="1"/>
  <c r="Z5" i="1"/>
  <c r="Z13" i="1" s="1"/>
  <c r="Z28" i="1" s="1"/>
  <c r="N32" i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N13" i="1"/>
  <c r="Z37" i="1" l="1"/>
  <c r="Z32" i="1"/>
  <c r="AA5" i="1"/>
  <c r="AA13" i="1" s="1"/>
  <c r="AA28" i="1" s="1"/>
  <c r="Y33" i="1"/>
  <c r="Z33" i="1" l="1"/>
  <c r="AB5" i="1"/>
  <c r="AB13" i="1" s="1"/>
  <c r="AB28" i="1" s="1"/>
  <c r="AA32" i="1"/>
  <c r="AA33" i="1" s="1"/>
  <c r="AA37" i="1"/>
  <c r="AB32" i="1" l="1"/>
  <c r="AB33" i="1" s="1"/>
  <c r="AC5" i="1"/>
  <c r="AC13" i="1" s="1"/>
  <c r="AC28" i="1" s="1"/>
  <c r="AB37" i="1"/>
  <c r="AD5" i="1" l="1"/>
  <c r="AD13" i="1" s="1"/>
  <c r="AD28" i="1" s="1"/>
  <c r="AC32" i="1"/>
  <c r="AC33" i="1" s="1"/>
  <c r="AC37" i="1"/>
  <c r="AE5" i="1" l="1"/>
  <c r="AE13" i="1" s="1"/>
  <c r="AE28" i="1" s="1"/>
  <c r="AD32" i="1"/>
  <c r="AD33" i="1" s="1"/>
  <c r="AD37" i="1"/>
  <c r="AE32" i="1" l="1"/>
  <c r="AE33" i="1" s="1"/>
  <c r="AF5" i="1"/>
  <c r="AF13" i="1" s="1"/>
  <c r="AF28" i="1" s="1"/>
  <c r="AE37" i="1"/>
  <c r="AF32" i="1" l="1"/>
  <c r="AF33" i="1" s="1"/>
  <c r="AF37" i="1"/>
  <c r="AG5" i="1"/>
  <c r="AG13" i="1" s="1"/>
  <c r="AG28" i="1" s="1"/>
  <c r="AG37" i="1" l="1"/>
  <c r="AG32" i="1"/>
  <c r="AG33" i="1" s="1"/>
  <c r="AH5" i="1"/>
  <c r="AH13" i="1" s="1"/>
  <c r="AH28" i="1" s="1"/>
  <c r="AH37" i="1" l="1"/>
  <c r="AI5" i="1"/>
  <c r="AI13" i="1" s="1"/>
  <c r="AI28" i="1" s="1"/>
  <c r="AH32" i="1"/>
  <c r="AH33" i="1" s="1"/>
  <c r="AI37" i="1" l="1"/>
  <c r="AJ5" i="1"/>
  <c r="AJ13" i="1" s="1"/>
  <c r="AJ28" i="1" s="1"/>
  <c r="AI32" i="1"/>
  <c r="AI33" i="1" s="1"/>
  <c r="AJ37" i="1" l="1"/>
  <c r="AK5" i="1"/>
  <c r="AK13" i="1" s="1"/>
  <c r="AK28" i="1" s="1"/>
  <c r="AJ32" i="1"/>
  <c r="AJ33" i="1" s="1"/>
  <c r="AK37" i="1" l="1"/>
  <c r="AK32" i="1"/>
  <c r="AK33" i="1" s="1"/>
  <c r="AL5" i="1"/>
  <c r="AL13" i="1" s="1"/>
  <c r="AL28" i="1" s="1"/>
  <c r="AM5" i="1" s="1"/>
  <c r="AM13" i="1" s="1"/>
  <c r="AM28" i="1" s="1"/>
  <c r="AN5" i="1" l="1"/>
  <c r="AN13" i="1" s="1"/>
  <c r="AN28" i="1" s="1"/>
  <c r="AM37" i="1"/>
  <c r="AM32" i="1"/>
  <c r="AL37" i="1"/>
  <c r="AL32" i="1"/>
  <c r="AL33" i="1" s="1"/>
  <c r="AM33" i="1" l="1"/>
  <c r="AO5" i="1"/>
  <c r="AO13" i="1" s="1"/>
  <c r="AO28" i="1" s="1"/>
  <c r="AN37" i="1"/>
  <c r="AN32" i="1"/>
  <c r="AN33" i="1" s="1"/>
  <c r="AP5" i="1" l="1"/>
  <c r="AP13" i="1" s="1"/>
  <c r="AP28" i="1" s="1"/>
  <c r="AO32" i="1"/>
  <c r="AO33" i="1" s="1"/>
  <c r="AO37" i="1"/>
  <c r="AP32" i="1" l="1"/>
  <c r="AP33" i="1" s="1"/>
  <c r="AQ5" i="1"/>
  <c r="AQ13" i="1" s="1"/>
  <c r="AQ28" i="1" s="1"/>
  <c r="AP37" i="1"/>
  <c r="AR5" i="1" l="1"/>
  <c r="AR13" i="1" s="1"/>
  <c r="AR28" i="1" s="1"/>
  <c r="AQ37" i="1"/>
  <c r="AQ32" i="1"/>
  <c r="AQ33" i="1" s="1"/>
  <c r="AS5" i="1" l="1"/>
  <c r="AS13" i="1" s="1"/>
  <c r="AS28" i="1" s="1"/>
  <c r="AR37" i="1"/>
  <c r="AR32" i="1"/>
  <c r="AR33" i="1" s="1"/>
  <c r="AT5" i="1" l="1"/>
  <c r="AT13" i="1" s="1"/>
  <c r="AT28" i="1" s="1"/>
  <c r="AS37" i="1"/>
  <c r="AS32" i="1"/>
  <c r="AS33" i="1" s="1"/>
  <c r="AT37" i="1" l="1"/>
  <c r="AT32" i="1"/>
  <c r="AT33" i="1" s="1"/>
  <c r="AU13" i="1"/>
  <c r="AU28" i="1" s="1"/>
  <c r="AU37" i="1" l="1"/>
  <c r="AU32" i="1"/>
  <c r="AU33" i="1" s="1"/>
  <c r="AV13" i="1"/>
  <c r="AV28" i="1" s="1"/>
  <c r="AW13" i="1" l="1"/>
  <c r="AW28" i="1" s="1"/>
  <c r="AV37" i="1"/>
  <c r="AV32" i="1"/>
  <c r="AV33" i="1" s="1"/>
  <c r="AW32" i="1" l="1"/>
  <c r="AX13" i="1"/>
  <c r="AX28" i="1" s="1"/>
  <c r="AY13" i="1" s="1"/>
  <c r="AY28" i="1" s="1"/>
  <c r="AY37" i="1" l="1"/>
  <c r="AY32" i="1"/>
  <c r="AZ5" i="1"/>
  <c r="AZ13" i="1" s="1"/>
  <c r="AZ28" i="1" s="1"/>
  <c r="AX37" i="1"/>
  <c r="AX32" i="1"/>
  <c r="AX33" i="1" s="1"/>
  <c r="AZ37" i="1" l="1"/>
  <c r="AZ32" i="1"/>
  <c r="BA5" i="1"/>
  <c r="BA13" i="1" s="1"/>
  <c r="BA28" i="1" s="1"/>
  <c r="AY33" i="1"/>
  <c r="BB5" i="1" l="1"/>
  <c r="BB13" i="1" s="1"/>
  <c r="BB28" i="1" s="1"/>
  <c r="BA37" i="1"/>
  <c r="BA32" i="1"/>
  <c r="AZ33" i="1"/>
  <c r="BC13" i="1" l="1"/>
  <c r="BC28" i="1" s="1"/>
  <c r="BB37" i="1"/>
  <c r="BB32" i="1"/>
  <c r="BA33" i="1"/>
  <c r="BB33" i="1" l="1"/>
  <c r="BD13" i="1"/>
  <c r="BD28" i="1" s="1"/>
  <c r="BC37" i="1"/>
  <c r="BC32" i="1"/>
  <c r="BC33" i="1" l="1"/>
  <c r="BE13" i="1"/>
  <c r="BE28" i="1" s="1"/>
  <c r="BD32" i="1"/>
  <c r="BD37" i="1"/>
  <c r="BD33" i="1" l="1"/>
  <c r="BE37" i="1"/>
  <c r="BE32" i="1"/>
  <c r="BF5" i="1"/>
  <c r="BF13" i="1" s="1"/>
  <c r="BF28" i="1" s="1"/>
  <c r="BE33" i="1" l="1"/>
  <c r="BG5" i="1"/>
  <c r="BG13" i="1" s="1"/>
  <c r="BG28" i="1" s="1"/>
  <c r="BF37" i="1"/>
  <c r="BF32" i="1"/>
  <c r="BF33" i="1" l="1"/>
  <c r="BH5" i="1"/>
  <c r="BH13" i="1" s="1"/>
  <c r="BH28" i="1" s="1"/>
  <c r="BG37" i="1"/>
  <c r="BG32" i="1"/>
  <c r="BG33" i="1" l="1"/>
  <c r="BH37" i="1"/>
  <c r="BH32" i="1"/>
  <c r="BI5" i="1"/>
  <c r="BI13" i="1" s="1"/>
  <c r="BI28" i="1" s="1"/>
  <c r="BH33" i="1" l="1"/>
  <c r="BI37" i="1"/>
  <c r="BI32" i="1"/>
  <c r="BJ13" i="1"/>
  <c r="BJ28" i="1" s="1"/>
  <c r="BK13" i="1" s="1"/>
  <c r="BK28" i="1" s="1"/>
  <c r="BI33" i="1" l="1"/>
  <c r="BL5" i="1"/>
  <c r="BL13" i="1" s="1"/>
  <c r="BL28" i="1" s="1"/>
  <c r="BK37" i="1"/>
  <c r="BJ37" i="1"/>
  <c r="BJ32" i="1"/>
  <c r="BJ33" i="1" l="1"/>
  <c r="BK33" i="1" s="1"/>
  <c r="BM5" i="1"/>
  <c r="BM13" i="1" s="1"/>
  <c r="BM28" i="1" s="1"/>
  <c r="BL37" i="1"/>
  <c r="BM37" i="1" l="1"/>
  <c r="BN5" i="1"/>
  <c r="BN13" i="1" s="1"/>
  <c r="BN28" i="1" s="1"/>
  <c r="BM32" i="1"/>
  <c r="BM33" i="1" l="1"/>
  <c r="BN37" i="1"/>
  <c r="BO5" i="1"/>
  <c r="BO13" i="1" s="1"/>
  <c r="BO28" i="1" s="1"/>
  <c r="BN32" i="1"/>
  <c r="BN33" i="1" l="1"/>
  <c r="BP5" i="1"/>
  <c r="BP13" i="1" s="1"/>
  <c r="BP28" i="1" s="1"/>
  <c r="BO37" i="1"/>
  <c r="BO32" i="1"/>
  <c r="BO33" i="1" l="1"/>
  <c r="BP37" i="1"/>
  <c r="BP32" i="1"/>
  <c r="BQ5" i="1"/>
  <c r="BQ13" i="1" s="1"/>
  <c r="BQ28" i="1" s="1"/>
  <c r="BP33" i="1" l="1"/>
  <c r="BR5" i="1"/>
  <c r="BR13" i="1" s="1"/>
  <c r="BR28" i="1" s="1"/>
  <c r="BQ37" i="1"/>
  <c r="BQ32" i="1"/>
  <c r="BQ33" i="1" l="1"/>
  <c r="BR37" i="1"/>
  <c r="BR32" i="1"/>
  <c r="BS5" i="1"/>
  <c r="BS13" i="1" s="1"/>
  <c r="BS28" i="1" s="1"/>
  <c r="BR33" i="1" l="1"/>
  <c r="BS37" i="1"/>
  <c r="BS32" i="1"/>
  <c r="BT5" i="1"/>
  <c r="BT13" i="1" s="1"/>
  <c r="BT28" i="1" s="1"/>
  <c r="BS33" i="1" l="1"/>
  <c r="BU5" i="1"/>
  <c r="BU13" i="1" s="1"/>
  <c r="BU28" i="1" s="1"/>
  <c r="BT37" i="1"/>
  <c r="BT32" i="1"/>
  <c r="BT33" i="1" l="1"/>
  <c r="BU37" i="1"/>
  <c r="BU32" i="1"/>
  <c r="BV5" i="1"/>
  <c r="BV13" i="1" s="1"/>
  <c r="BV28" i="1" s="1"/>
  <c r="BU33" i="1" l="1"/>
  <c r="BV37" i="1"/>
  <c r="BV32" i="1"/>
  <c r="BV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2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ID#AAABXDR90Pw
Microsoft    (2024-10-21 15:21:54)
Totals are calculated automatically.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2euMmvSQPSSw/rzWwsCAlkUuUCA=="/>
    </ext>
  </extLst>
</comments>
</file>

<file path=xl/sharedStrings.xml><?xml version="1.0" encoding="utf-8"?>
<sst xmlns="http://schemas.openxmlformats.org/spreadsheetml/2006/main" count="105" uniqueCount="35">
  <si>
    <t>CASH FLOW (ROLLING FORCAST)</t>
  </si>
  <si>
    <t>Act</t>
  </si>
  <si>
    <t>Fcst</t>
  </si>
  <si>
    <t>Comments</t>
  </si>
  <si>
    <r>
      <rPr>
        <b/>
        <sz val="8"/>
        <color rgb="FFFFFFFF"/>
        <rFont val="Roboto Condensed"/>
      </rPr>
      <t>Cash on Hand</t>
    </r>
    <r>
      <rPr>
        <sz val="8"/>
        <color rgb="FFFFFFFF"/>
        <rFont val="Roboto Condensed"/>
      </rPr>
      <t xml:space="preserve"> (beginning of month)</t>
    </r>
  </si>
  <si>
    <t>CASH RECEIPTS</t>
  </si>
  <si>
    <t>Cash Receipts from Customers</t>
  </si>
  <si>
    <t>Use Madison Forecast</t>
  </si>
  <si>
    <t>Returns</t>
  </si>
  <si>
    <t>Other (Specify)</t>
  </si>
  <si>
    <t xml:space="preserve">Cash Infusion </t>
  </si>
  <si>
    <t>TOTAL CASH RECEIPTS</t>
  </si>
  <si>
    <r>
      <rPr>
        <b/>
        <sz val="8"/>
        <color rgb="FFFFFFFF"/>
        <rFont val="Roboto Condensed"/>
      </rPr>
      <t>Total Cash Available</t>
    </r>
    <r>
      <rPr>
        <sz val="8"/>
        <color rgb="FFFFFFFF"/>
        <rFont val="Roboto Condensed"/>
      </rPr>
      <t xml:space="preserve"> (before cash out)</t>
    </r>
  </si>
  <si>
    <t>CASH PAID OUT</t>
  </si>
  <si>
    <t>Checks/Expenses/AP</t>
  </si>
  <si>
    <t>6 month avg</t>
  </si>
  <si>
    <t>Credit Cards</t>
  </si>
  <si>
    <t>Payroll/Contract Labor</t>
  </si>
  <si>
    <t>Actual plus contractor increase</t>
  </si>
  <si>
    <t>Taxes (sales, etc.)</t>
  </si>
  <si>
    <t>Current Run Rate</t>
  </si>
  <si>
    <t>Other expenses (specify)</t>
  </si>
  <si>
    <t>Placeholder</t>
  </si>
  <si>
    <t>SUBTOTAL</t>
  </si>
  <si>
    <t>Loan Principal/Interest/Bank Fees</t>
  </si>
  <si>
    <t>Capital purchase (specify)</t>
  </si>
  <si>
    <t>Distributions (Members Draw)</t>
  </si>
  <si>
    <t>jCurrent Run Rate</t>
  </si>
  <si>
    <t>TOTAL CASH PAID OUT</t>
  </si>
  <si>
    <r>
      <rPr>
        <b/>
        <sz val="8"/>
        <color rgb="FFFFFFFF"/>
        <rFont val="Roboto Condensed"/>
      </rPr>
      <t>Cash on Hand</t>
    </r>
    <r>
      <rPr>
        <sz val="8"/>
        <color rgb="FFFFFFFF"/>
        <rFont val="Roboto Condensed"/>
      </rPr>
      <t xml:space="preserve"> (end of month)</t>
    </r>
  </si>
  <si>
    <t>Net Change in Cash Flow</t>
  </si>
  <si>
    <t>Cummalative Change</t>
  </si>
  <si>
    <t>Average 6 Month Burn Rate</t>
  </si>
  <si>
    <t>Cash Reserve Goal (2x Burn)</t>
  </si>
  <si>
    <t>Surplus (Shortfall)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</si>
</sst>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4">
    <font>
      <sz val="10"/>
      <color rgb="FF000000"/>
      <name val="Arial"/>
      <scheme val="minor"/>
    </font>
    <font>
      <sz val="8"/>
      <color rgb="FFF5D151"/>
      <name val="Roboto Condensed"/>
    </font>
    <font>
      <sz val="8"/>
      <color theme="1"/>
      <name val="Roboto Condensed"/>
    </font>
    <font>
      <sz val="8"/>
      <color theme="1"/>
      <name val="Arial"/>
    </font>
    <font>
      <b/>
      <sz val="12"/>
      <color rgb="FF03ABB8"/>
      <name val="Rajdhani"/>
    </font>
    <font>
      <sz val="8"/>
      <color rgb="FF135060"/>
      <name val="Roboto Condensed"/>
    </font>
    <font>
      <b/>
      <sz val="8"/>
      <color rgb="FF135060"/>
      <name val="Roboto Condensed"/>
    </font>
    <font>
      <b/>
      <sz val="8"/>
      <color rgb="FFFFFFFF"/>
      <name val="Roboto Condensed"/>
    </font>
    <font>
      <sz val="8"/>
      <color rgb="FFFFFFFF"/>
      <name val="Roboto Condensed"/>
    </font>
    <font>
      <b/>
      <sz val="8"/>
      <color theme="1"/>
      <name val="Roboto Condensed"/>
    </font>
    <font>
      <b/>
      <sz val="8"/>
      <color rgb="FFFFFFFF"/>
      <name val="Rajdhani"/>
    </font>
    <font>
      <sz val="8"/>
      <color rgb="FF135060"/>
      <name val="Arial"/>
    </font>
    <font>
      <b/>
      <sz val="8"/>
      <color rgb="FF135060"/>
      <name val="Rajdhani"/>
    </font>
    <font>
      <sz val="8"/>
      <color rgb="FFFFFFFF"/>
      <name val="Arial"/>
    </font>
  </fonts>
  <fills count="7">
    <fill>
      <patternFill patternType="none"/>
    </fill>
    <fill>
      <patternFill patternType="gray125"/>
    </fill>
    <fill>
      <patternFill patternType="solid">
        <fgColor rgb="FF03ABB8"/>
        <bgColor rgb="FF03ABB8"/>
      </patternFill>
    </fill>
    <fill>
      <patternFill patternType="solid">
        <fgColor rgb="FFFFFFFF"/>
        <bgColor rgb="FFFFFFFF"/>
      </patternFill>
    </fill>
    <fill>
      <patternFill patternType="solid">
        <fgColor rgb="FFCC99FF"/>
        <bgColor rgb="FFCC99FF"/>
      </patternFill>
    </fill>
    <fill>
      <patternFill patternType="solid">
        <fgColor rgb="FF135060"/>
        <bgColor rgb="FF135060"/>
      </patternFill>
    </fill>
    <fill>
      <patternFill patternType="solid">
        <fgColor rgb="FFF5D151"/>
        <bgColor rgb="FFF5D151"/>
      </patternFill>
    </fill>
  </fills>
  <borders count="19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 style="thin">
        <color rgb="FFC0C0C0"/>
      </left>
      <right style="thin">
        <color rgb="FFFFFFFF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55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/>
    <xf numFmtId="0" fontId="5" fillId="0" borderId="5" xfId="0" applyFont="1" applyBorder="1"/>
    <xf numFmtId="17" fontId="6" fillId="0" borderId="5" xfId="0" applyNumberFormat="1" applyFont="1" applyBorder="1" applyAlignment="1">
      <alignment horizontal="right"/>
    </xf>
    <xf numFmtId="0" fontId="2" fillId="0" borderId="5" xfId="0" applyFont="1" applyBorder="1"/>
    <xf numFmtId="0" fontId="3" fillId="0" borderId="6" xfId="0" applyFont="1" applyBorder="1"/>
    <xf numFmtId="0" fontId="6" fillId="0" borderId="0" xfId="0" applyFont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17" fontId="6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17" fontId="6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0" fillId="2" borderId="13" xfId="0" applyFont="1" applyFill="1" applyBorder="1" applyAlignment="1">
      <alignment vertical="center" wrapText="1"/>
    </xf>
    <xf numFmtId="3" fontId="2" fillId="2" borderId="14" xfId="0" applyNumberFormat="1" applyFont="1" applyFill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3" fontId="5" fillId="4" borderId="8" xfId="0" applyNumberFormat="1" applyFont="1" applyFill="1" applyBorder="1" applyAlignment="1">
      <alignment vertical="center"/>
    </xf>
    <xf numFmtId="0" fontId="7" fillId="5" borderId="8" xfId="0" applyFont="1" applyFill="1" applyBorder="1" applyAlignment="1">
      <alignment vertical="center" wrapText="1"/>
    </xf>
    <xf numFmtId="3" fontId="2" fillId="4" borderId="8" xfId="0" applyNumberFormat="1" applyFont="1" applyFill="1" applyBorder="1" applyAlignment="1">
      <alignment vertical="center"/>
    </xf>
    <xf numFmtId="3" fontId="8" fillId="5" borderId="8" xfId="0" applyNumberFormat="1" applyFont="1" applyFill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/>
    </xf>
    <xf numFmtId="0" fontId="6" fillId="6" borderId="13" xfId="0" applyFont="1" applyFill="1" applyBorder="1" applyAlignment="1">
      <alignment vertical="center" wrapText="1"/>
    </xf>
    <xf numFmtId="3" fontId="5" fillId="6" borderId="17" xfId="0" applyNumberFormat="1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6" fillId="0" borderId="8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3" fontId="2" fillId="4" borderId="16" xfId="0" applyNumberFormat="1" applyFont="1" applyFill="1" applyBorder="1" applyAlignment="1">
      <alignment vertical="center"/>
    </xf>
    <xf numFmtId="3" fontId="2" fillId="3" borderId="16" xfId="0" applyNumberFormat="1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3" fontId="13" fillId="5" borderId="0" xfId="0" applyNumberFormat="1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64" fontId="5" fillId="3" borderId="8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152400</xdr:rowOff>
    </xdr:from>
    <xdr:ext cx="2133600" cy="400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000"/>
  <sheetViews>
    <sheetView tabSelected="1" workbookViewId="0">
      <pane xSplit="14" ySplit="5" topLeftCell="AW30" activePane="bottomRight" state="frozen"/>
      <selection pane="topRight" activeCell="O1" sqref="O1"/>
      <selection pane="bottomLeft" activeCell="A6" sqref="A6"/>
      <selection pane="bottomRight" activeCell="BH24" sqref="BH24"/>
    </sheetView>
  </sheetViews>
  <sheetFormatPr defaultColWidth="12.6640625" defaultRowHeight="15" customHeight="1"/>
  <cols>
    <col min="1" max="1" width="38.6640625" customWidth="1"/>
    <col min="2" max="2" width="9.33203125" customWidth="1"/>
    <col min="3" max="4" width="10.44140625" hidden="1" customWidth="1"/>
    <col min="5" max="5" width="9.44140625" hidden="1" customWidth="1"/>
    <col min="6" max="7" width="10.44140625" hidden="1" customWidth="1"/>
    <col min="8" max="9" width="10.88671875" hidden="1" customWidth="1"/>
    <col min="10" max="14" width="11.109375" hidden="1" customWidth="1"/>
    <col min="15" max="15" width="7.88671875" hidden="1" customWidth="1"/>
    <col min="16" max="16" width="8" hidden="1" customWidth="1"/>
    <col min="17" max="17" width="8.109375" hidden="1" customWidth="1"/>
    <col min="18" max="18" width="7.88671875" hidden="1" customWidth="1"/>
    <col min="19" max="19" width="8.44140625" hidden="1" customWidth="1"/>
    <col min="20" max="38" width="9.88671875" hidden="1" customWidth="1"/>
    <col min="39" max="74" width="9.88671875" customWidth="1"/>
    <col min="75" max="75" width="27.88671875" customWidth="1"/>
    <col min="76" max="76" width="8.77734375" customWidth="1"/>
  </cols>
  <sheetData>
    <row r="1" spans="1:76" ht="56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3"/>
    </row>
    <row r="2" spans="1:76" ht="18.75" customHeight="1">
      <c r="A2" s="4" t="s">
        <v>0</v>
      </c>
      <c r="B2" s="5"/>
      <c r="C2" s="5"/>
      <c r="D2" s="6">
        <v>44197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7"/>
      <c r="BX2" s="8"/>
    </row>
    <row r="3" spans="1:76" ht="18.75" customHeight="1">
      <c r="A3" s="9"/>
      <c r="B3" s="10"/>
      <c r="C3" s="11">
        <f>D2</f>
        <v>44197</v>
      </c>
      <c r="D3" s="11">
        <f t="shared" ref="D3:AL3" si="0">DATE(YEAR(C3),MONTH(C3)+1,1)</f>
        <v>44228</v>
      </c>
      <c r="E3" s="11">
        <f t="shared" si="0"/>
        <v>44256</v>
      </c>
      <c r="F3" s="11">
        <f t="shared" si="0"/>
        <v>44287</v>
      </c>
      <c r="G3" s="11">
        <f t="shared" si="0"/>
        <v>44317</v>
      </c>
      <c r="H3" s="11">
        <f t="shared" si="0"/>
        <v>44348</v>
      </c>
      <c r="I3" s="11">
        <f t="shared" si="0"/>
        <v>44378</v>
      </c>
      <c r="J3" s="11">
        <f t="shared" si="0"/>
        <v>44409</v>
      </c>
      <c r="K3" s="11">
        <f t="shared" si="0"/>
        <v>44440</v>
      </c>
      <c r="L3" s="11">
        <f t="shared" si="0"/>
        <v>44470</v>
      </c>
      <c r="M3" s="11">
        <f t="shared" si="0"/>
        <v>44501</v>
      </c>
      <c r="N3" s="11">
        <f t="shared" si="0"/>
        <v>44531</v>
      </c>
      <c r="O3" s="11">
        <f>DATE(YEAR(N3),MONTH(N3)+1,1)</f>
        <v>44562</v>
      </c>
      <c r="P3" s="11">
        <f t="shared" si="0"/>
        <v>44593</v>
      </c>
      <c r="Q3" s="11">
        <f t="shared" si="0"/>
        <v>44621</v>
      </c>
      <c r="R3" s="11">
        <f t="shared" si="0"/>
        <v>44652</v>
      </c>
      <c r="S3" s="11">
        <f t="shared" si="0"/>
        <v>44682</v>
      </c>
      <c r="T3" s="11">
        <f t="shared" si="0"/>
        <v>44713</v>
      </c>
      <c r="U3" s="11">
        <f t="shared" si="0"/>
        <v>44743</v>
      </c>
      <c r="V3" s="11">
        <f t="shared" si="0"/>
        <v>44774</v>
      </c>
      <c r="W3" s="11">
        <f t="shared" si="0"/>
        <v>44805</v>
      </c>
      <c r="X3" s="11">
        <f t="shared" si="0"/>
        <v>44835</v>
      </c>
      <c r="Y3" s="11">
        <f t="shared" si="0"/>
        <v>44866</v>
      </c>
      <c r="Z3" s="11">
        <f t="shared" si="0"/>
        <v>44896</v>
      </c>
      <c r="AA3" s="11">
        <f t="shared" si="0"/>
        <v>44927</v>
      </c>
      <c r="AB3" s="11">
        <f t="shared" si="0"/>
        <v>44958</v>
      </c>
      <c r="AC3" s="11">
        <f t="shared" si="0"/>
        <v>44986</v>
      </c>
      <c r="AD3" s="11">
        <f t="shared" si="0"/>
        <v>45017</v>
      </c>
      <c r="AE3" s="11">
        <f t="shared" si="0"/>
        <v>45047</v>
      </c>
      <c r="AF3" s="11">
        <f t="shared" si="0"/>
        <v>45078</v>
      </c>
      <c r="AG3" s="11">
        <f t="shared" si="0"/>
        <v>45108</v>
      </c>
      <c r="AH3" s="11">
        <f t="shared" si="0"/>
        <v>45139</v>
      </c>
      <c r="AI3" s="11">
        <f t="shared" si="0"/>
        <v>45170</v>
      </c>
      <c r="AJ3" s="11">
        <f t="shared" si="0"/>
        <v>45200</v>
      </c>
      <c r="AK3" s="11">
        <f t="shared" si="0"/>
        <v>45231</v>
      </c>
      <c r="AL3" s="11">
        <f t="shared" si="0"/>
        <v>45261</v>
      </c>
      <c r="AM3" s="11">
        <f t="shared" ref="AM3" si="1">DATE(YEAR(AL3),MONTH(AL3)+1,1)</f>
        <v>45292</v>
      </c>
      <c r="AN3" s="11">
        <f t="shared" ref="AN3" si="2">DATE(YEAR(AM3),MONTH(AM3)+1,1)</f>
        <v>45323</v>
      </c>
      <c r="AO3" s="11">
        <f t="shared" ref="AO3" si="3">DATE(YEAR(AN3),MONTH(AN3)+1,1)</f>
        <v>45352</v>
      </c>
      <c r="AP3" s="11">
        <f t="shared" ref="AP3" si="4">DATE(YEAR(AO3),MONTH(AO3)+1,1)</f>
        <v>45383</v>
      </c>
      <c r="AQ3" s="11">
        <f t="shared" ref="AQ3" si="5">DATE(YEAR(AP3),MONTH(AP3)+1,1)</f>
        <v>45413</v>
      </c>
      <c r="AR3" s="11">
        <f t="shared" ref="AR3" si="6">DATE(YEAR(AQ3),MONTH(AQ3)+1,1)</f>
        <v>45444</v>
      </c>
      <c r="AS3" s="11">
        <f t="shared" ref="AS3" si="7">DATE(YEAR(AR3),MONTH(AR3)+1,1)</f>
        <v>45474</v>
      </c>
      <c r="AT3" s="11">
        <f t="shared" ref="AT3" si="8">DATE(YEAR(AS3),MONTH(AS3)+1,1)</f>
        <v>45505</v>
      </c>
      <c r="AU3" s="11">
        <f t="shared" ref="AU3" si="9">DATE(YEAR(AT3),MONTH(AT3)+1,1)</f>
        <v>45536</v>
      </c>
      <c r="AV3" s="11">
        <f t="shared" ref="AV3" si="10">DATE(YEAR(AU3),MONTH(AU3)+1,1)</f>
        <v>45566</v>
      </c>
      <c r="AW3" s="11">
        <f t="shared" ref="AW3" si="11">DATE(YEAR(AV3),MONTH(AV3)+1,1)</f>
        <v>45597</v>
      </c>
      <c r="AX3" s="11">
        <f t="shared" ref="AX3" si="12">DATE(YEAR(AW3),MONTH(AW3)+1,1)</f>
        <v>45627</v>
      </c>
      <c r="AY3" s="11">
        <f t="shared" ref="AY3" si="13">DATE(YEAR(AX3),MONTH(AX3)+1,1)</f>
        <v>45658</v>
      </c>
      <c r="AZ3" s="11">
        <f t="shared" ref="AZ3" si="14">DATE(YEAR(AY3),MONTH(AY3)+1,1)</f>
        <v>45689</v>
      </c>
      <c r="BA3" s="11">
        <f t="shared" ref="BA3" si="15">DATE(YEAR(AZ3),MONTH(AZ3)+1,1)</f>
        <v>45717</v>
      </c>
      <c r="BB3" s="11">
        <f t="shared" ref="BB3" si="16">DATE(YEAR(BA3),MONTH(BA3)+1,1)</f>
        <v>45748</v>
      </c>
      <c r="BC3" s="11">
        <f t="shared" ref="BC3" si="17">DATE(YEAR(BB3),MONTH(BB3)+1,1)</f>
        <v>45778</v>
      </c>
      <c r="BD3" s="11">
        <f t="shared" ref="BD3" si="18">DATE(YEAR(BC3),MONTH(BC3)+1,1)</f>
        <v>45809</v>
      </c>
      <c r="BE3" s="11">
        <f t="shared" ref="BE3" si="19">DATE(YEAR(BD3),MONTH(BD3)+1,1)</f>
        <v>45839</v>
      </c>
      <c r="BF3" s="11">
        <f t="shared" ref="BF3" si="20">DATE(YEAR(BE3),MONTH(BE3)+1,1)</f>
        <v>45870</v>
      </c>
      <c r="BG3" s="11">
        <f t="shared" ref="BG3" si="21">DATE(YEAR(BF3),MONTH(BF3)+1,1)</f>
        <v>45901</v>
      </c>
      <c r="BH3" s="11">
        <f t="shared" ref="BH3" si="22">DATE(YEAR(BG3),MONTH(BG3)+1,1)</f>
        <v>45931</v>
      </c>
      <c r="BI3" s="11">
        <f t="shared" ref="BI3" si="23">DATE(YEAR(BH3),MONTH(BH3)+1,1)</f>
        <v>45962</v>
      </c>
      <c r="BJ3" s="11">
        <f t="shared" ref="BJ3" si="24">DATE(YEAR(BI3),MONTH(BI3)+1,1)</f>
        <v>45992</v>
      </c>
      <c r="BK3" s="11">
        <f t="shared" ref="BK3" si="25">DATE(YEAR(BJ3),MONTH(BJ3)+1,1)</f>
        <v>46023</v>
      </c>
      <c r="BL3" s="11">
        <f t="shared" ref="BL3" si="26">DATE(YEAR(BK3),MONTH(BK3)+1,1)</f>
        <v>46054</v>
      </c>
      <c r="BM3" s="11">
        <f t="shared" ref="BM3" si="27">DATE(YEAR(BL3),MONTH(BL3)+1,1)</f>
        <v>46082</v>
      </c>
      <c r="BN3" s="11">
        <f t="shared" ref="BN3" si="28">DATE(YEAR(BM3),MONTH(BM3)+1,1)</f>
        <v>46113</v>
      </c>
      <c r="BO3" s="11">
        <f t="shared" ref="BO3" si="29">DATE(YEAR(BN3),MONTH(BN3)+1,1)</f>
        <v>46143</v>
      </c>
      <c r="BP3" s="11">
        <f t="shared" ref="BP3" si="30">DATE(YEAR(BO3),MONTH(BO3)+1,1)</f>
        <v>46174</v>
      </c>
      <c r="BQ3" s="11">
        <f t="shared" ref="BQ3" si="31">DATE(YEAR(BP3),MONTH(BP3)+1,1)</f>
        <v>46204</v>
      </c>
      <c r="BR3" s="11">
        <f t="shared" ref="BR3" si="32">DATE(YEAR(BQ3),MONTH(BQ3)+1,1)</f>
        <v>46235</v>
      </c>
      <c r="BS3" s="11">
        <f t="shared" ref="BS3" si="33">DATE(YEAR(BR3),MONTH(BR3)+1,1)</f>
        <v>46266</v>
      </c>
      <c r="BT3" s="11">
        <f t="shared" ref="BT3" si="34">DATE(YEAR(BS3),MONTH(BS3)+1,1)</f>
        <v>46296</v>
      </c>
      <c r="BU3" s="11">
        <f t="shared" ref="BU3" si="35">DATE(YEAR(BT3),MONTH(BT3)+1,1)</f>
        <v>46327</v>
      </c>
      <c r="BV3" s="11">
        <f t="shared" ref="BV3" si="36">DATE(YEAR(BU3),MONTH(BU3)+1,1)</f>
        <v>46357</v>
      </c>
      <c r="BW3" s="12"/>
      <c r="BX3" s="13"/>
    </row>
    <row r="4" spans="1:76" ht="18.75" customHeight="1">
      <c r="A4" s="9"/>
      <c r="B4" s="14"/>
      <c r="C4" s="15" t="s">
        <v>1</v>
      </c>
      <c r="D4" s="15" t="s">
        <v>1</v>
      </c>
      <c r="E4" s="15" t="s">
        <v>1</v>
      </c>
      <c r="F4" s="15" t="s">
        <v>1</v>
      </c>
      <c r="G4" s="15" t="s">
        <v>1</v>
      </c>
      <c r="H4" s="15" t="s">
        <v>1</v>
      </c>
      <c r="I4" s="15" t="s">
        <v>1</v>
      </c>
      <c r="J4" s="15" t="s">
        <v>1</v>
      </c>
      <c r="K4" s="15" t="s">
        <v>1</v>
      </c>
      <c r="L4" s="15" t="s">
        <v>1</v>
      </c>
      <c r="M4" s="15" t="s">
        <v>1</v>
      </c>
      <c r="N4" s="15" t="s">
        <v>1</v>
      </c>
      <c r="O4" s="15" t="s">
        <v>1</v>
      </c>
      <c r="P4" s="15" t="s">
        <v>1</v>
      </c>
      <c r="Q4" s="15" t="s">
        <v>1</v>
      </c>
      <c r="R4" s="15" t="s">
        <v>1</v>
      </c>
      <c r="S4" s="15" t="s">
        <v>1</v>
      </c>
      <c r="T4" s="15" t="s">
        <v>1</v>
      </c>
      <c r="U4" s="15" t="s">
        <v>1</v>
      </c>
      <c r="V4" s="15" t="s">
        <v>1</v>
      </c>
      <c r="W4" s="15" t="s">
        <v>1</v>
      </c>
      <c r="X4" s="15" t="s">
        <v>1</v>
      </c>
      <c r="Y4" s="15" t="s">
        <v>1</v>
      </c>
      <c r="Z4" s="15" t="s">
        <v>1</v>
      </c>
      <c r="AA4" s="15" t="s">
        <v>1</v>
      </c>
      <c r="AB4" s="15" t="s">
        <v>1</v>
      </c>
      <c r="AC4" s="15" t="s">
        <v>1</v>
      </c>
      <c r="AD4" s="15" t="s">
        <v>1</v>
      </c>
      <c r="AE4" s="15" t="s">
        <v>1</v>
      </c>
      <c r="AF4" s="15" t="s">
        <v>1</v>
      </c>
      <c r="AG4" s="15" t="s">
        <v>1</v>
      </c>
      <c r="AH4" s="15" t="s">
        <v>1</v>
      </c>
      <c r="AI4" s="15" t="s">
        <v>1</v>
      </c>
      <c r="AJ4" s="15" t="s">
        <v>2</v>
      </c>
      <c r="AK4" s="15" t="s">
        <v>2</v>
      </c>
      <c r="AL4" s="15" t="s">
        <v>2</v>
      </c>
      <c r="AM4" s="15" t="s">
        <v>1</v>
      </c>
      <c r="AN4" s="15" t="s">
        <v>1</v>
      </c>
      <c r="AO4" s="15" t="s">
        <v>1</v>
      </c>
      <c r="AP4" s="15" t="s">
        <v>1</v>
      </c>
      <c r="AQ4" s="15" t="s">
        <v>1</v>
      </c>
      <c r="AR4" s="15" t="s">
        <v>1</v>
      </c>
      <c r="AS4" s="15" t="s">
        <v>1</v>
      </c>
      <c r="AT4" s="15" t="s">
        <v>1</v>
      </c>
      <c r="AU4" s="15" t="s">
        <v>1</v>
      </c>
      <c r="AV4" s="15" t="s">
        <v>2</v>
      </c>
      <c r="AW4" s="15" t="s">
        <v>2</v>
      </c>
      <c r="AX4" s="15" t="s">
        <v>2</v>
      </c>
      <c r="AY4" s="15" t="s">
        <v>1</v>
      </c>
      <c r="AZ4" s="15" t="s">
        <v>1</v>
      </c>
      <c r="BA4" s="15" t="s">
        <v>1</v>
      </c>
      <c r="BB4" s="15" t="s">
        <v>1</v>
      </c>
      <c r="BC4" s="15" t="s">
        <v>1</v>
      </c>
      <c r="BD4" s="15" t="s">
        <v>1</v>
      </c>
      <c r="BE4" s="15" t="s">
        <v>1</v>
      </c>
      <c r="BF4" s="15" t="s">
        <v>1</v>
      </c>
      <c r="BG4" s="15" t="s">
        <v>1</v>
      </c>
      <c r="BH4" s="15" t="s">
        <v>2</v>
      </c>
      <c r="BI4" s="15" t="s">
        <v>2</v>
      </c>
      <c r="BJ4" s="15" t="s">
        <v>2</v>
      </c>
      <c r="BK4" s="15" t="s">
        <v>1</v>
      </c>
      <c r="BL4" s="15" t="s">
        <v>1</v>
      </c>
      <c r="BM4" s="15" t="s">
        <v>1</v>
      </c>
      <c r="BN4" s="15" t="s">
        <v>1</v>
      </c>
      <c r="BO4" s="15" t="s">
        <v>1</v>
      </c>
      <c r="BP4" s="15" t="s">
        <v>1</v>
      </c>
      <c r="BQ4" s="15" t="s">
        <v>1</v>
      </c>
      <c r="BR4" s="15" t="s">
        <v>1</v>
      </c>
      <c r="BS4" s="15" t="s">
        <v>1</v>
      </c>
      <c r="BT4" s="15" t="s">
        <v>2</v>
      </c>
      <c r="BU4" s="15" t="s">
        <v>2</v>
      </c>
      <c r="BV4" s="15" t="s">
        <v>2</v>
      </c>
      <c r="BW4" s="16" t="s">
        <v>3</v>
      </c>
      <c r="BX4" s="13"/>
    </row>
    <row r="5" spans="1:76" ht="27" customHeight="1">
      <c r="A5" s="17" t="s">
        <v>4</v>
      </c>
      <c r="B5" s="18"/>
      <c r="C5" s="18"/>
      <c r="D5" s="18">
        <f t="shared" ref="D5:N5" si="37">C28</f>
        <v>0</v>
      </c>
      <c r="E5" s="18">
        <f t="shared" si="37"/>
        <v>0</v>
      </c>
      <c r="F5" s="18">
        <f t="shared" si="37"/>
        <v>0</v>
      </c>
      <c r="G5" s="18">
        <f t="shared" si="37"/>
        <v>0</v>
      </c>
      <c r="H5" s="18">
        <f t="shared" si="37"/>
        <v>0</v>
      </c>
      <c r="I5" s="18">
        <f t="shared" si="37"/>
        <v>0</v>
      </c>
      <c r="J5" s="18">
        <f t="shared" si="37"/>
        <v>0</v>
      </c>
      <c r="K5" s="18">
        <f t="shared" si="37"/>
        <v>0</v>
      </c>
      <c r="L5" s="18">
        <f t="shared" si="37"/>
        <v>0</v>
      </c>
      <c r="M5" s="18">
        <f t="shared" si="37"/>
        <v>0</v>
      </c>
      <c r="N5" s="18">
        <f t="shared" si="37"/>
        <v>0</v>
      </c>
      <c r="O5" s="18">
        <v>3487</v>
      </c>
      <c r="P5" s="18">
        <f t="shared" ref="P5:AL5" si="38">O28</f>
        <v>8122</v>
      </c>
      <c r="Q5" s="18">
        <f t="shared" si="38"/>
        <v>6227</v>
      </c>
      <c r="R5" s="18">
        <f t="shared" si="38"/>
        <v>6659</v>
      </c>
      <c r="S5" s="18">
        <f t="shared" si="38"/>
        <v>6537</v>
      </c>
      <c r="T5" s="18">
        <f t="shared" si="38"/>
        <v>-68</v>
      </c>
      <c r="U5" s="18">
        <f t="shared" si="38"/>
        <v>7432</v>
      </c>
      <c r="V5" s="18">
        <f t="shared" si="38"/>
        <v>13115</v>
      </c>
      <c r="W5" s="18">
        <f t="shared" si="38"/>
        <v>17314</v>
      </c>
      <c r="X5" s="18">
        <f t="shared" si="38"/>
        <v>11907</v>
      </c>
      <c r="Y5" s="18">
        <f t="shared" si="38"/>
        <v>17498</v>
      </c>
      <c r="Z5" s="18">
        <f t="shared" si="38"/>
        <v>13623</v>
      </c>
      <c r="AA5" s="18">
        <f t="shared" si="38"/>
        <v>6381</v>
      </c>
      <c r="AB5" s="18">
        <f t="shared" si="38"/>
        <v>20313</v>
      </c>
      <c r="AC5" s="18">
        <f t="shared" si="38"/>
        <v>13497</v>
      </c>
      <c r="AD5" s="18">
        <f t="shared" si="38"/>
        <v>19444</v>
      </c>
      <c r="AE5" s="18">
        <f t="shared" si="38"/>
        <v>15506</v>
      </c>
      <c r="AF5" s="18">
        <f t="shared" si="38"/>
        <v>20195.430000000008</v>
      </c>
      <c r="AG5" s="18">
        <f t="shared" si="38"/>
        <v>17229.520000000022</v>
      </c>
      <c r="AH5" s="18">
        <f t="shared" si="38"/>
        <v>18473.780000000042</v>
      </c>
      <c r="AI5" s="18">
        <f t="shared" si="38"/>
        <v>18956.950000000037</v>
      </c>
      <c r="AJ5" s="18">
        <f t="shared" si="38"/>
        <v>25433.950000000041</v>
      </c>
      <c r="AK5" s="18">
        <f t="shared" si="38"/>
        <v>20291.616666666712</v>
      </c>
      <c r="AL5" s="18">
        <f t="shared" si="38"/>
        <v>23149.28333333338</v>
      </c>
      <c r="AM5" s="18">
        <f t="shared" ref="AM5" si="39">AL28</f>
        <v>23006.950000000052</v>
      </c>
      <c r="AN5" s="18">
        <f t="shared" ref="AN5" si="40">AM28</f>
        <v>36938.950000000055</v>
      </c>
      <c r="AO5" s="18">
        <f t="shared" ref="AO5" si="41">AN28</f>
        <v>30122.950000000055</v>
      </c>
      <c r="AP5" s="18">
        <f t="shared" ref="AP5" si="42">AO28</f>
        <v>36069.950000000055</v>
      </c>
      <c r="AQ5" s="18">
        <f t="shared" ref="AQ5" si="43">AP28</f>
        <v>32131.950000000055</v>
      </c>
      <c r="AR5" s="18">
        <f t="shared" ref="AR5" si="44">AQ28</f>
        <v>36821.380000000063</v>
      </c>
      <c r="AS5" s="18">
        <f t="shared" ref="AS5" si="45">AR28</f>
        <v>33855.470000000074</v>
      </c>
      <c r="AT5" s="18">
        <f t="shared" ref="AT5" si="46">AS28</f>
        <v>35099.730000000098</v>
      </c>
      <c r="AU5" s="18">
        <v>5988</v>
      </c>
      <c r="AV5" s="18">
        <v>10920</v>
      </c>
      <c r="AW5" s="18">
        <v>5367.5</v>
      </c>
      <c r="AX5" s="18">
        <v>57000</v>
      </c>
      <c r="AY5" s="18">
        <v>0</v>
      </c>
      <c r="AZ5" s="18">
        <f t="shared" ref="AZ5" si="47">AY28</f>
        <v>0</v>
      </c>
      <c r="BA5" s="18">
        <f t="shared" ref="BA5" si="48">AZ28</f>
        <v>0</v>
      </c>
      <c r="BB5" s="18">
        <f t="shared" ref="BB5" si="49">BA28</f>
        <v>0</v>
      </c>
      <c r="BC5" s="18">
        <v>9000</v>
      </c>
      <c r="BD5" s="18">
        <v>0</v>
      </c>
      <c r="BE5" s="18">
        <v>0</v>
      </c>
      <c r="BF5" s="18">
        <f t="shared" ref="BF5" si="50">BE28</f>
        <v>0</v>
      </c>
      <c r="BG5" s="18">
        <f t="shared" ref="BG5" si="51">BF28</f>
        <v>0</v>
      </c>
      <c r="BH5" s="18">
        <f t="shared" ref="BH5" si="52">BG28</f>
        <v>0</v>
      </c>
      <c r="BI5" s="18">
        <f t="shared" ref="BI5" si="53">BH28</f>
        <v>0</v>
      </c>
      <c r="BJ5" s="18">
        <v>0</v>
      </c>
      <c r="BK5" s="18">
        <v>0</v>
      </c>
      <c r="BL5" s="18">
        <f t="shared" ref="BL5" si="54">BK28</f>
        <v>0</v>
      </c>
      <c r="BM5" s="18">
        <f t="shared" ref="BM5" si="55">BL28</f>
        <v>0</v>
      </c>
      <c r="BN5" s="18">
        <f t="shared" ref="BN5" si="56">BM28</f>
        <v>5947</v>
      </c>
      <c r="BO5" s="18">
        <f t="shared" ref="BO5" si="57">BN28</f>
        <v>2009</v>
      </c>
      <c r="BP5" s="18">
        <f t="shared" ref="BP5" si="58">BO28</f>
        <v>6698.4300000000076</v>
      </c>
      <c r="BQ5" s="18">
        <f t="shared" ref="BQ5" si="59">BP28</f>
        <v>3732.5200000000186</v>
      </c>
      <c r="BR5" s="18">
        <f t="shared" ref="BR5" si="60">BQ28</f>
        <v>4976.7800000000389</v>
      </c>
      <c r="BS5" s="18">
        <f t="shared" ref="BS5" si="61">BR28</f>
        <v>5459.9500000000371</v>
      </c>
      <c r="BT5" s="18">
        <f t="shared" ref="BT5" si="62">BS28</f>
        <v>11936.950000000041</v>
      </c>
      <c r="BU5" s="18">
        <f t="shared" ref="BU5" si="63">BT28</f>
        <v>6794.6166666667123</v>
      </c>
      <c r="BV5" s="18">
        <f t="shared" ref="BV5" si="64">BU28</f>
        <v>9652.2833333333801</v>
      </c>
      <c r="BW5" s="12"/>
      <c r="BX5" s="13"/>
    </row>
    <row r="6" spans="1:76" ht="18.75" customHeight="1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1"/>
      <c r="BX6" s="22"/>
    </row>
    <row r="7" spans="1:76" ht="24.75" customHeight="1">
      <c r="A7" s="23" t="s">
        <v>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12"/>
      <c r="BX7" s="13"/>
    </row>
    <row r="8" spans="1:76" ht="18.75" customHeight="1">
      <c r="A8" s="25" t="s">
        <v>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>
        <v>21108</v>
      </c>
      <c r="P8" s="26">
        <v>20149</v>
      </c>
      <c r="Q8" s="26">
        <f>24602+55</f>
        <v>24657</v>
      </c>
      <c r="R8" s="26">
        <v>27256</v>
      </c>
      <c r="S8" s="26">
        <v>18768</v>
      </c>
      <c r="T8" s="26">
        <v>28615</v>
      </c>
      <c r="U8" s="26">
        <f>26813</f>
        <v>26813</v>
      </c>
      <c r="V8" s="26">
        <v>31518</v>
      </c>
      <c r="W8" s="26">
        <v>19169</v>
      </c>
      <c r="X8" s="26">
        <f>31265+1300</f>
        <v>32565</v>
      </c>
      <c r="Y8" s="26">
        <v>21133</v>
      </c>
      <c r="Z8" s="26">
        <v>18750</v>
      </c>
      <c r="AA8" s="26">
        <v>38572</v>
      </c>
      <c r="AB8" s="26">
        <v>17315</v>
      </c>
      <c r="AC8" s="26">
        <v>29327</v>
      </c>
      <c r="AD8" s="26">
        <v>19537</v>
      </c>
      <c r="AE8" s="26">
        <v>27771.830000000009</v>
      </c>
      <c r="AF8" s="26">
        <v>21458.330000000013</v>
      </c>
      <c r="AG8" s="26">
        <v>26169.15000000002</v>
      </c>
      <c r="AH8" s="26">
        <f>25059.31+500</f>
        <v>25559.31</v>
      </c>
      <c r="AI8" s="26">
        <f>31747</f>
        <v>31747</v>
      </c>
      <c r="AJ8" s="26">
        <v>33000</v>
      </c>
      <c r="AK8" s="26">
        <v>31000</v>
      </c>
      <c r="AL8" s="26">
        <v>28000</v>
      </c>
      <c r="AM8" s="26">
        <v>38572</v>
      </c>
      <c r="AN8" s="26">
        <v>17315</v>
      </c>
      <c r="AO8" s="26">
        <v>29327</v>
      </c>
      <c r="AP8" s="26">
        <v>19537</v>
      </c>
      <c r="AQ8" s="26">
        <v>27771.830000000009</v>
      </c>
      <c r="AR8" s="26">
        <v>21458.330000000013</v>
      </c>
      <c r="AS8" s="26">
        <v>26169.15000000002</v>
      </c>
      <c r="AT8" s="26">
        <f>25059.31+500</f>
        <v>25559.31</v>
      </c>
      <c r="AU8" s="26">
        <f>31747</f>
        <v>31747</v>
      </c>
      <c r="AV8" s="26">
        <v>33000</v>
      </c>
      <c r="AW8" s="26">
        <v>5368</v>
      </c>
      <c r="AX8" s="26">
        <v>57000</v>
      </c>
      <c r="AY8" s="26">
        <v>0</v>
      </c>
      <c r="AZ8" s="26">
        <v>0</v>
      </c>
      <c r="BA8" s="26">
        <v>0</v>
      </c>
      <c r="BB8" s="26">
        <v>0</v>
      </c>
      <c r="BC8" s="26">
        <v>0</v>
      </c>
      <c r="BD8" s="26">
        <v>0</v>
      </c>
      <c r="BE8" s="26">
        <v>0</v>
      </c>
      <c r="BF8" s="26">
        <v>0</v>
      </c>
      <c r="BG8" s="26">
        <v>0</v>
      </c>
      <c r="BH8" s="26">
        <v>0</v>
      </c>
      <c r="BI8" s="26">
        <v>0</v>
      </c>
      <c r="BJ8" s="26">
        <v>0</v>
      </c>
      <c r="BK8" s="26">
        <v>0</v>
      </c>
      <c r="BL8" s="26">
        <v>0</v>
      </c>
      <c r="BM8" s="26">
        <v>29327</v>
      </c>
      <c r="BN8" s="26">
        <v>19537</v>
      </c>
      <c r="BO8" s="26">
        <v>27771.830000000009</v>
      </c>
      <c r="BP8" s="26">
        <v>21458.330000000013</v>
      </c>
      <c r="BQ8" s="26">
        <v>26169.15000000002</v>
      </c>
      <c r="BR8" s="26">
        <f>25059.31+500</f>
        <v>25559.31</v>
      </c>
      <c r="BS8" s="26">
        <f>31747</f>
        <v>31747</v>
      </c>
      <c r="BT8" s="26">
        <v>33000</v>
      </c>
      <c r="BU8" s="26">
        <v>31000</v>
      </c>
      <c r="BV8" s="26">
        <v>28000</v>
      </c>
      <c r="BW8" s="16" t="s">
        <v>7</v>
      </c>
      <c r="BX8" s="27"/>
    </row>
    <row r="9" spans="1:76" ht="18.75" customHeight="1">
      <c r="A9" s="25" t="s">
        <v>8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>
        <v>-450</v>
      </c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16"/>
      <c r="BX9" s="27"/>
    </row>
    <row r="10" spans="1:76" ht="18.75" customHeight="1">
      <c r="A10" s="25" t="s">
        <v>9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16"/>
      <c r="BX10" s="27"/>
    </row>
    <row r="11" spans="1:76" ht="18.75" customHeight="1">
      <c r="A11" s="28" t="s">
        <v>10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16"/>
      <c r="BX11" s="27"/>
    </row>
    <row r="12" spans="1:76" ht="18.75" customHeight="1">
      <c r="A12" s="29" t="s">
        <v>11</v>
      </c>
      <c r="B12" s="30">
        <f t="shared" ref="B12:AL12" si="65">SUM(B8:B11)</f>
        <v>0</v>
      </c>
      <c r="C12" s="26">
        <f t="shared" si="65"/>
        <v>0</v>
      </c>
      <c r="D12" s="26">
        <f t="shared" si="65"/>
        <v>0</v>
      </c>
      <c r="E12" s="26">
        <f t="shared" si="65"/>
        <v>0</v>
      </c>
      <c r="F12" s="26">
        <f t="shared" si="65"/>
        <v>0</v>
      </c>
      <c r="G12" s="26">
        <f t="shared" si="65"/>
        <v>0</v>
      </c>
      <c r="H12" s="26">
        <f t="shared" si="65"/>
        <v>0</v>
      </c>
      <c r="I12" s="26">
        <f t="shared" si="65"/>
        <v>0</v>
      </c>
      <c r="J12" s="26">
        <f t="shared" si="65"/>
        <v>0</v>
      </c>
      <c r="K12" s="26">
        <f t="shared" si="65"/>
        <v>0</v>
      </c>
      <c r="L12" s="26">
        <f t="shared" si="65"/>
        <v>0</v>
      </c>
      <c r="M12" s="26">
        <f t="shared" si="65"/>
        <v>0</v>
      </c>
      <c r="N12" s="26">
        <f t="shared" si="65"/>
        <v>0</v>
      </c>
      <c r="O12" s="26">
        <f t="shared" si="65"/>
        <v>21108</v>
      </c>
      <c r="P12" s="26">
        <f t="shared" si="65"/>
        <v>20149</v>
      </c>
      <c r="Q12" s="26">
        <f t="shared" si="65"/>
        <v>24207</v>
      </c>
      <c r="R12" s="26">
        <f t="shared" si="65"/>
        <v>27256</v>
      </c>
      <c r="S12" s="26">
        <f t="shared" si="65"/>
        <v>18768</v>
      </c>
      <c r="T12" s="26">
        <f t="shared" si="65"/>
        <v>28615</v>
      </c>
      <c r="U12" s="26">
        <f t="shared" si="65"/>
        <v>26813</v>
      </c>
      <c r="V12" s="26">
        <f t="shared" si="65"/>
        <v>31518</v>
      </c>
      <c r="W12" s="26">
        <f t="shared" si="65"/>
        <v>19169</v>
      </c>
      <c r="X12" s="26">
        <f t="shared" si="65"/>
        <v>32565</v>
      </c>
      <c r="Y12" s="26">
        <f t="shared" si="65"/>
        <v>21133</v>
      </c>
      <c r="Z12" s="26">
        <f t="shared" si="65"/>
        <v>18750</v>
      </c>
      <c r="AA12" s="26">
        <f t="shared" si="65"/>
        <v>38572</v>
      </c>
      <c r="AB12" s="26">
        <f t="shared" si="65"/>
        <v>17315</v>
      </c>
      <c r="AC12" s="26">
        <f t="shared" si="65"/>
        <v>29327</v>
      </c>
      <c r="AD12" s="26">
        <f t="shared" si="65"/>
        <v>19537</v>
      </c>
      <c r="AE12" s="26">
        <f t="shared" si="65"/>
        <v>27771.830000000009</v>
      </c>
      <c r="AF12" s="26">
        <f t="shared" si="65"/>
        <v>21458.330000000013</v>
      </c>
      <c r="AG12" s="26">
        <f t="shared" si="65"/>
        <v>26169.15000000002</v>
      </c>
      <c r="AH12" s="26">
        <f t="shared" si="65"/>
        <v>25559.31</v>
      </c>
      <c r="AI12" s="26">
        <f t="shared" si="65"/>
        <v>31747</v>
      </c>
      <c r="AJ12" s="26">
        <f t="shared" si="65"/>
        <v>33000</v>
      </c>
      <c r="AK12" s="26">
        <f t="shared" si="65"/>
        <v>31000</v>
      </c>
      <c r="AL12" s="26">
        <f t="shared" si="65"/>
        <v>28000</v>
      </c>
      <c r="AM12" s="26">
        <f t="shared" ref="AM12:AX12" si="66">SUM(AM8:AM11)</f>
        <v>38572</v>
      </c>
      <c r="AN12" s="26">
        <f t="shared" si="66"/>
        <v>17315</v>
      </c>
      <c r="AO12" s="26">
        <f t="shared" si="66"/>
        <v>29327</v>
      </c>
      <c r="AP12" s="26">
        <f t="shared" si="66"/>
        <v>19537</v>
      </c>
      <c r="AQ12" s="26">
        <f t="shared" si="66"/>
        <v>27771.830000000009</v>
      </c>
      <c r="AR12" s="26">
        <f t="shared" si="66"/>
        <v>21458.330000000013</v>
      </c>
      <c r="AS12" s="26">
        <f t="shared" si="66"/>
        <v>26169.15000000002</v>
      </c>
      <c r="AT12" s="26">
        <f t="shared" si="66"/>
        <v>25559.31</v>
      </c>
      <c r="AU12" s="26">
        <v>0</v>
      </c>
      <c r="AV12" s="26">
        <v>0</v>
      </c>
      <c r="AW12" s="26">
        <v>0</v>
      </c>
      <c r="AX12" s="26">
        <v>0</v>
      </c>
      <c r="AY12" s="26">
        <v>0</v>
      </c>
      <c r="AZ12" s="26">
        <v>0</v>
      </c>
      <c r="BA12" s="26">
        <v>0</v>
      </c>
      <c r="BB12" s="26">
        <v>0</v>
      </c>
      <c r="BC12" s="26">
        <v>0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f t="shared" ref="BK12:BV12" si="67">SUM(BK8:BK11)</f>
        <v>0</v>
      </c>
      <c r="BL12" s="26">
        <f t="shared" si="67"/>
        <v>0</v>
      </c>
      <c r="BM12" s="26">
        <f t="shared" si="67"/>
        <v>29327</v>
      </c>
      <c r="BN12" s="26">
        <f t="shared" si="67"/>
        <v>19537</v>
      </c>
      <c r="BO12" s="26">
        <f t="shared" si="67"/>
        <v>27771.830000000009</v>
      </c>
      <c r="BP12" s="26">
        <f t="shared" si="67"/>
        <v>21458.330000000013</v>
      </c>
      <c r="BQ12" s="26">
        <f t="shared" si="67"/>
        <v>26169.15000000002</v>
      </c>
      <c r="BR12" s="26">
        <f t="shared" si="67"/>
        <v>25559.31</v>
      </c>
      <c r="BS12" s="26">
        <f t="shared" si="67"/>
        <v>31747</v>
      </c>
      <c r="BT12" s="26">
        <f t="shared" si="67"/>
        <v>33000</v>
      </c>
      <c r="BU12" s="26">
        <f t="shared" si="67"/>
        <v>31000</v>
      </c>
      <c r="BV12" s="26">
        <f t="shared" si="67"/>
        <v>28000</v>
      </c>
      <c r="BW12" s="16"/>
      <c r="BX12" s="27"/>
    </row>
    <row r="13" spans="1:76" ht="25.5" customHeight="1">
      <c r="A13" s="31" t="s">
        <v>12</v>
      </c>
      <c r="B13" s="32">
        <f t="shared" ref="B13:AL13" si="68">(B5+B12)</f>
        <v>0</v>
      </c>
      <c r="C13" s="32">
        <f t="shared" si="68"/>
        <v>0</v>
      </c>
      <c r="D13" s="32">
        <f t="shared" si="68"/>
        <v>0</v>
      </c>
      <c r="E13" s="32">
        <f t="shared" si="68"/>
        <v>0</v>
      </c>
      <c r="F13" s="32">
        <f t="shared" si="68"/>
        <v>0</v>
      </c>
      <c r="G13" s="32">
        <f t="shared" si="68"/>
        <v>0</v>
      </c>
      <c r="H13" s="32">
        <f t="shared" si="68"/>
        <v>0</v>
      </c>
      <c r="I13" s="32">
        <f t="shared" si="68"/>
        <v>0</v>
      </c>
      <c r="J13" s="32">
        <f t="shared" si="68"/>
        <v>0</v>
      </c>
      <c r="K13" s="32">
        <f t="shared" si="68"/>
        <v>0</v>
      </c>
      <c r="L13" s="32">
        <f t="shared" si="68"/>
        <v>0</v>
      </c>
      <c r="M13" s="32">
        <f t="shared" si="68"/>
        <v>0</v>
      </c>
      <c r="N13" s="32">
        <f t="shared" si="68"/>
        <v>0</v>
      </c>
      <c r="O13" s="33">
        <f t="shared" si="68"/>
        <v>24595</v>
      </c>
      <c r="P13" s="33">
        <f t="shared" si="68"/>
        <v>28271</v>
      </c>
      <c r="Q13" s="33">
        <f t="shared" si="68"/>
        <v>30434</v>
      </c>
      <c r="R13" s="33">
        <f t="shared" si="68"/>
        <v>33915</v>
      </c>
      <c r="S13" s="33">
        <f t="shared" si="68"/>
        <v>25305</v>
      </c>
      <c r="T13" s="33">
        <f t="shared" si="68"/>
        <v>28547</v>
      </c>
      <c r="U13" s="33">
        <f t="shared" si="68"/>
        <v>34245</v>
      </c>
      <c r="V13" s="33">
        <f t="shared" si="68"/>
        <v>44633</v>
      </c>
      <c r="W13" s="33">
        <f t="shared" si="68"/>
        <v>36483</v>
      </c>
      <c r="X13" s="33">
        <f t="shared" si="68"/>
        <v>44472</v>
      </c>
      <c r="Y13" s="33">
        <f t="shared" si="68"/>
        <v>38631</v>
      </c>
      <c r="Z13" s="33">
        <f t="shared" si="68"/>
        <v>32373</v>
      </c>
      <c r="AA13" s="33">
        <f t="shared" si="68"/>
        <v>44953</v>
      </c>
      <c r="AB13" s="33">
        <f t="shared" si="68"/>
        <v>37628</v>
      </c>
      <c r="AC13" s="33">
        <f t="shared" si="68"/>
        <v>42824</v>
      </c>
      <c r="AD13" s="33">
        <f t="shared" si="68"/>
        <v>38981</v>
      </c>
      <c r="AE13" s="33">
        <f t="shared" si="68"/>
        <v>43277.830000000009</v>
      </c>
      <c r="AF13" s="33">
        <f t="shared" si="68"/>
        <v>41653.760000000024</v>
      </c>
      <c r="AG13" s="33">
        <f t="shared" si="68"/>
        <v>43398.670000000042</v>
      </c>
      <c r="AH13" s="33">
        <f t="shared" si="68"/>
        <v>44033.09000000004</v>
      </c>
      <c r="AI13" s="33">
        <f t="shared" si="68"/>
        <v>50703.950000000041</v>
      </c>
      <c r="AJ13" s="33">
        <f t="shared" si="68"/>
        <v>58433.950000000041</v>
      </c>
      <c r="AK13" s="33">
        <f t="shared" si="68"/>
        <v>51291.616666666712</v>
      </c>
      <c r="AL13" s="33">
        <f t="shared" si="68"/>
        <v>51149.283333333384</v>
      </c>
      <c r="AM13" s="33">
        <f t="shared" ref="AM13:AX13" si="69">(AM5+AM12)</f>
        <v>61578.950000000055</v>
      </c>
      <c r="AN13" s="33">
        <f t="shared" si="69"/>
        <v>54253.950000000055</v>
      </c>
      <c r="AO13" s="33">
        <f t="shared" si="69"/>
        <v>59449.950000000055</v>
      </c>
      <c r="AP13" s="33">
        <f t="shared" si="69"/>
        <v>55606.950000000055</v>
      </c>
      <c r="AQ13" s="33">
        <f t="shared" si="69"/>
        <v>59903.780000000064</v>
      </c>
      <c r="AR13" s="33">
        <f t="shared" si="69"/>
        <v>58279.710000000079</v>
      </c>
      <c r="AS13" s="33">
        <f t="shared" si="69"/>
        <v>60024.620000000097</v>
      </c>
      <c r="AT13" s="33">
        <f t="shared" si="69"/>
        <v>60659.040000000095</v>
      </c>
      <c r="AU13" s="33">
        <f t="shared" si="69"/>
        <v>5988</v>
      </c>
      <c r="AV13" s="33">
        <f t="shared" si="69"/>
        <v>10920</v>
      </c>
      <c r="AW13" s="33">
        <f t="shared" si="69"/>
        <v>5367.5</v>
      </c>
      <c r="AX13" s="33">
        <f t="shared" si="69"/>
        <v>57000</v>
      </c>
      <c r="AY13" s="33">
        <f t="shared" ref="AY13:BJ13" si="70">(AY5+AY12)</f>
        <v>0</v>
      </c>
      <c r="AZ13" s="33">
        <f t="shared" si="70"/>
        <v>0</v>
      </c>
      <c r="BA13" s="33">
        <f t="shared" si="70"/>
        <v>0</v>
      </c>
      <c r="BB13" s="33">
        <f t="shared" si="70"/>
        <v>0</v>
      </c>
      <c r="BC13" s="33">
        <f t="shared" si="70"/>
        <v>9000</v>
      </c>
      <c r="BD13" s="33">
        <f t="shared" si="70"/>
        <v>0</v>
      </c>
      <c r="BE13" s="33">
        <f t="shared" si="70"/>
        <v>0</v>
      </c>
      <c r="BF13" s="33">
        <f t="shared" si="70"/>
        <v>0</v>
      </c>
      <c r="BG13" s="33">
        <f t="shared" si="70"/>
        <v>0</v>
      </c>
      <c r="BH13" s="33">
        <f t="shared" si="70"/>
        <v>0</v>
      </c>
      <c r="BI13" s="33">
        <f t="shared" si="70"/>
        <v>0</v>
      </c>
      <c r="BJ13" s="33">
        <f t="shared" si="70"/>
        <v>0</v>
      </c>
      <c r="BK13" s="33">
        <f t="shared" ref="BK13:BV13" si="71">(BK5+BK12)</f>
        <v>0</v>
      </c>
      <c r="BL13" s="33">
        <f t="shared" si="71"/>
        <v>0</v>
      </c>
      <c r="BM13" s="33">
        <f t="shared" si="71"/>
        <v>29327</v>
      </c>
      <c r="BN13" s="33">
        <f t="shared" si="71"/>
        <v>25484</v>
      </c>
      <c r="BO13" s="33">
        <f t="shared" si="71"/>
        <v>29780.830000000009</v>
      </c>
      <c r="BP13" s="33">
        <f t="shared" si="71"/>
        <v>28156.76000000002</v>
      </c>
      <c r="BQ13" s="33">
        <f t="shared" si="71"/>
        <v>29901.670000000038</v>
      </c>
      <c r="BR13" s="33">
        <f t="shared" si="71"/>
        <v>30536.09000000004</v>
      </c>
      <c r="BS13" s="33">
        <f t="shared" si="71"/>
        <v>37206.950000000041</v>
      </c>
      <c r="BT13" s="33">
        <f t="shared" si="71"/>
        <v>44936.950000000041</v>
      </c>
      <c r="BU13" s="33">
        <f t="shared" si="71"/>
        <v>37794.616666666712</v>
      </c>
      <c r="BV13" s="33">
        <f t="shared" si="71"/>
        <v>37652.283333333384</v>
      </c>
      <c r="BW13" s="12"/>
      <c r="BX13" s="13"/>
    </row>
    <row r="14" spans="1:76" ht="18.75" customHeight="1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21"/>
      <c r="BX14" s="22"/>
    </row>
    <row r="15" spans="1:76" ht="24" customHeight="1">
      <c r="A15" s="36" t="s">
        <v>13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8"/>
      <c r="BX15" s="39"/>
    </row>
    <row r="16" spans="1:76" ht="18.75" customHeight="1">
      <c r="A16" s="28" t="s">
        <v>14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>
        <v>1969</v>
      </c>
      <c r="P16" s="26">
        <f>30+4747</f>
        <v>4777</v>
      </c>
      <c r="Q16" s="26">
        <v>3715</v>
      </c>
      <c r="R16" s="26">
        <f>4897+250</f>
        <v>5147</v>
      </c>
      <c r="S16" s="26">
        <f>6166+250</f>
        <v>6416</v>
      </c>
      <c r="T16" s="26">
        <v>4988</v>
      </c>
      <c r="U16" s="26">
        <v>5503</v>
      </c>
      <c r="V16" s="26">
        <f>140+6916</f>
        <v>7056</v>
      </c>
      <c r="W16" s="26">
        <f>40+6794</f>
        <v>6834</v>
      </c>
      <c r="X16" s="26">
        <f>40+5310</f>
        <v>5350</v>
      </c>
      <c r="Y16" s="26">
        <f>40+4873</f>
        <v>4913</v>
      </c>
      <c r="Z16" s="26">
        <v>4766</v>
      </c>
      <c r="AA16" s="26">
        <v>6242</v>
      </c>
      <c r="AB16" s="26">
        <v>2401</v>
      </c>
      <c r="AC16" s="26">
        <v>1101</v>
      </c>
      <c r="AD16" s="26">
        <f>150+2691</f>
        <v>2841</v>
      </c>
      <c r="AE16" s="26">
        <v>4210</v>
      </c>
      <c r="AF16" s="26">
        <v>3459</v>
      </c>
      <c r="AG16" s="26">
        <v>2651</v>
      </c>
      <c r="AH16" s="26">
        <v>3352</v>
      </c>
      <c r="AI16" s="26">
        <v>2497</v>
      </c>
      <c r="AJ16" s="26">
        <f>AVERAGE(AD16:AI16)</f>
        <v>3168.3333333333335</v>
      </c>
      <c r="AK16" s="26">
        <f t="shared" ref="AK16:AL16" si="72">AJ16</f>
        <v>3168.3333333333335</v>
      </c>
      <c r="AL16" s="26">
        <f t="shared" si="72"/>
        <v>3168.3333333333335</v>
      </c>
      <c r="AM16" s="26">
        <v>6242</v>
      </c>
      <c r="AN16" s="26">
        <v>2401</v>
      </c>
      <c r="AO16" s="26">
        <v>1101</v>
      </c>
      <c r="AP16" s="26">
        <f>150+2691</f>
        <v>2841</v>
      </c>
      <c r="AQ16" s="26">
        <v>4210</v>
      </c>
      <c r="AR16" s="26">
        <v>3459</v>
      </c>
      <c r="AS16" s="26">
        <v>2651</v>
      </c>
      <c r="AT16" s="26">
        <v>3352</v>
      </c>
      <c r="AU16" s="26"/>
      <c r="AV16" s="26"/>
      <c r="AW16" s="26">
        <v>250</v>
      </c>
      <c r="AX16" s="26">
        <f t="shared" ref="AX16" si="73">AW16</f>
        <v>250</v>
      </c>
      <c r="AY16" s="26">
        <v>250</v>
      </c>
      <c r="AZ16" s="26">
        <v>250</v>
      </c>
      <c r="BA16" s="26">
        <v>250</v>
      </c>
      <c r="BB16" s="26">
        <v>250</v>
      </c>
      <c r="BC16" s="26">
        <v>250</v>
      </c>
      <c r="BD16" s="26"/>
      <c r="BE16" s="26"/>
      <c r="BF16" s="26"/>
      <c r="BG16" s="26"/>
      <c r="BH16" s="26"/>
      <c r="BI16" s="26">
        <f t="shared" ref="BI16" si="74">BH16</f>
        <v>0</v>
      </c>
      <c r="BJ16" s="26">
        <f t="shared" ref="BJ16" si="75">BI16</f>
        <v>0</v>
      </c>
      <c r="BK16" s="26">
        <v>0</v>
      </c>
      <c r="BL16" s="26">
        <v>0</v>
      </c>
      <c r="BM16" s="26">
        <v>1101</v>
      </c>
      <c r="BN16" s="26">
        <f>150+2691</f>
        <v>2841</v>
      </c>
      <c r="BO16" s="26">
        <v>4210</v>
      </c>
      <c r="BP16" s="26">
        <v>3459</v>
      </c>
      <c r="BQ16" s="26">
        <v>2651</v>
      </c>
      <c r="BR16" s="26">
        <v>3352</v>
      </c>
      <c r="BS16" s="26">
        <v>2497</v>
      </c>
      <c r="BT16" s="26">
        <f>AVERAGE(BN16:BS16)</f>
        <v>3168.3333333333335</v>
      </c>
      <c r="BU16" s="26">
        <f t="shared" ref="BU16" si="76">BT16</f>
        <v>3168.3333333333335</v>
      </c>
      <c r="BV16" s="26">
        <f t="shared" ref="BV16" si="77">BU16</f>
        <v>3168.3333333333335</v>
      </c>
      <c r="BW16" s="26" t="s">
        <v>15</v>
      </c>
      <c r="BX16" s="27"/>
    </row>
    <row r="17" spans="1:76" ht="18.75" customHeight="1">
      <c r="A17" s="28" t="s">
        <v>16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>
        <v>284</v>
      </c>
      <c r="P17" s="26">
        <f>150+150</f>
        <v>300</v>
      </c>
      <c r="Q17" s="26">
        <f t="shared" ref="Q17:R17" si="78">250</f>
        <v>250</v>
      </c>
      <c r="R17" s="26">
        <f t="shared" si="78"/>
        <v>250</v>
      </c>
      <c r="S17" s="26"/>
      <c r="T17" s="26">
        <f>250</f>
        <v>250</v>
      </c>
      <c r="U17" s="26">
        <f>248</f>
        <v>248</v>
      </c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>
        <v>220</v>
      </c>
      <c r="AX17" s="26">
        <v>220</v>
      </c>
      <c r="AY17" s="26">
        <v>220</v>
      </c>
      <c r="AZ17" s="26">
        <v>220</v>
      </c>
      <c r="BA17" s="26">
        <v>220</v>
      </c>
      <c r="BB17" s="26">
        <v>220</v>
      </c>
      <c r="BC17" s="26">
        <v>220</v>
      </c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7"/>
    </row>
    <row r="18" spans="1:76" ht="18.75" customHeight="1">
      <c r="A18" s="28" t="s">
        <v>17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>
        <v>10661</v>
      </c>
      <c r="P18" s="26">
        <f>2890+11577</f>
        <v>14467</v>
      </c>
      <c r="Q18" s="26">
        <f>2713+13719</f>
        <v>16432</v>
      </c>
      <c r="R18" s="26">
        <f>2663+15766</f>
        <v>18429</v>
      </c>
      <c r="S18" s="26">
        <f>2663+12905</f>
        <v>15568</v>
      </c>
      <c r="T18" s="26">
        <f>2663+9825</f>
        <v>12488</v>
      </c>
      <c r="U18" s="26">
        <f>205+2663+8812</f>
        <v>11680</v>
      </c>
      <c r="V18" s="26">
        <f>3117+13757</f>
        <v>16874</v>
      </c>
      <c r="W18" s="26">
        <f>2663+11605</f>
        <v>14268</v>
      </c>
      <c r="X18" s="26">
        <f>2663+15562</f>
        <v>18225</v>
      </c>
      <c r="Y18" s="26">
        <f>3194+13512</f>
        <v>16706</v>
      </c>
      <c r="Z18" s="26">
        <f>3194+14420</f>
        <v>17614</v>
      </c>
      <c r="AA18" s="26">
        <f>3211+11533</f>
        <v>14744</v>
      </c>
      <c r="AB18" s="26">
        <f>5642+12493</f>
        <v>18135</v>
      </c>
      <c r="AC18" s="26">
        <f>5666+12220</f>
        <v>17886</v>
      </c>
      <c r="AD18" s="26">
        <f>5666+10321</f>
        <v>15987</v>
      </c>
      <c r="AE18" s="26">
        <f>5576.06+9019</f>
        <v>14595.060000000001</v>
      </c>
      <c r="AF18" s="26">
        <f>5879.9+10808</f>
        <v>16687.900000000001</v>
      </c>
      <c r="AG18" s="26">
        <f>5879.9+11539</f>
        <v>17418.900000000001</v>
      </c>
      <c r="AH18" s="26">
        <f>5879.9+11485</f>
        <v>17364.900000000001</v>
      </c>
      <c r="AI18" s="26">
        <f>5880+11919</f>
        <v>17799</v>
      </c>
      <c r="AJ18" s="26">
        <v>20000</v>
      </c>
      <c r="AK18" s="26">
        <f t="shared" ref="AK18:AL18" si="79">AJ18</f>
        <v>20000</v>
      </c>
      <c r="AL18" s="26">
        <f t="shared" si="79"/>
        <v>20000</v>
      </c>
      <c r="AM18" s="26">
        <f>3211+11533</f>
        <v>14744</v>
      </c>
      <c r="AN18" s="26">
        <f>5642+12493</f>
        <v>18135</v>
      </c>
      <c r="AO18" s="26">
        <f>5666+12220</f>
        <v>17886</v>
      </c>
      <c r="AP18" s="26">
        <f>5666+10321</f>
        <v>15987</v>
      </c>
      <c r="AQ18" s="26">
        <f>5576.06+9019</f>
        <v>14595.060000000001</v>
      </c>
      <c r="AR18" s="26">
        <f>5879.9+10808</f>
        <v>16687.900000000001</v>
      </c>
      <c r="AS18" s="26">
        <f>5879.9+11539</f>
        <v>17418.900000000001</v>
      </c>
      <c r="AT18" s="26">
        <f>5879.9+11485</f>
        <v>17364.900000000001</v>
      </c>
      <c r="AU18" s="26">
        <f>5880+11919</f>
        <v>17799</v>
      </c>
      <c r="AV18" s="26">
        <v>0</v>
      </c>
      <c r="AW18" s="26">
        <v>0</v>
      </c>
      <c r="AX18" s="26">
        <f t="shared" ref="AX18" si="80">AW18</f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>
        <f t="shared" ref="BI18" si="81">BH18</f>
        <v>0</v>
      </c>
      <c r="BJ18" s="26">
        <f t="shared" ref="BJ18" si="82">BI18</f>
        <v>0</v>
      </c>
      <c r="BK18" s="26">
        <v>0</v>
      </c>
      <c r="BL18" s="26">
        <v>0</v>
      </c>
      <c r="BM18" s="26">
        <f>5666+12220</f>
        <v>17886</v>
      </c>
      <c r="BN18" s="26">
        <f>5666+10321</f>
        <v>15987</v>
      </c>
      <c r="BO18" s="26">
        <f>5576.06+9019</f>
        <v>14595.060000000001</v>
      </c>
      <c r="BP18" s="26">
        <f>5879.9+10808</f>
        <v>16687.900000000001</v>
      </c>
      <c r="BQ18" s="26">
        <f>5879.9+11539</f>
        <v>17418.900000000001</v>
      </c>
      <c r="BR18" s="26">
        <f>5879.9+11485</f>
        <v>17364.900000000001</v>
      </c>
      <c r="BS18" s="26">
        <f>5880+11919</f>
        <v>17799</v>
      </c>
      <c r="BT18" s="26">
        <v>20000</v>
      </c>
      <c r="BU18" s="26">
        <f t="shared" ref="BU18" si="83">BT18</f>
        <v>20000</v>
      </c>
      <c r="BV18" s="26">
        <f t="shared" ref="BV18" si="84">BU18</f>
        <v>20000</v>
      </c>
      <c r="BW18" s="26" t="s">
        <v>18</v>
      </c>
      <c r="BX18" s="27"/>
    </row>
    <row r="19" spans="1:76" ht="18.75" customHeight="1">
      <c r="A19" s="28" t="s">
        <v>19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>
        <v>1059</v>
      </c>
      <c r="P19" s="26"/>
      <c r="Q19" s="26">
        <v>878</v>
      </c>
      <c r="R19" s="26">
        <v>1052</v>
      </c>
      <c r="S19" s="26">
        <v>889</v>
      </c>
      <c r="T19" s="26">
        <v>889</v>
      </c>
      <c r="U19" s="26">
        <f>1199</f>
        <v>1199</v>
      </c>
      <c r="V19" s="26">
        <v>889</v>
      </c>
      <c r="W19" s="26">
        <v>974</v>
      </c>
      <c r="X19" s="26">
        <v>899</v>
      </c>
      <c r="Y19" s="26">
        <v>889</v>
      </c>
      <c r="Z19" s="26">
        <v>1112</v>
      </c>
      <c r="AA19" s="26">
        <v>1154</v>
      </c>
      <c r="AB19" s="26">
        <v>1095</v>
      </c>
      <c r="AC19" s="26">
        <v>1893</v>
      </c>
      <c r="AD19" s="26">
        <v>2147</v>
      </c>
      <c r="AE19" s="26">
        <v>1777.34</v>
      </c>
      <c r="AF19" s="26">
        <v>1777.34</v>
      </c>
      <c r="AG19" s="26">
        <v>2354.9899999999998</v>
      </c>
      <c r="AH19" s="26">
        <v>1859.24</v>
      </c>
      <c r="AI19" s="26">
        <v>1859</v>
      </c>
      <c r="AJ19" s="26">
        <v>1859</v>
      </c>
      <c r="AK19" s="26">
        <v>1859</v>
      </c>
      <c r="AL19" s="26">
        <v>1859</v>
      </c>
      <c r="AM19" s="26">
        <v>1154</v>
      </c>
      <c r="AN19" s="26">
        <v>1095</v>
      </c>
      <c r="AO19" s="26">
        <v>1893</v>
      </c>
      <c r="AP19" s="26">
        <v>2147</v>
      </c>
      <c r="AQ19" s="26">
        <v>1777.34</v>
      </c>
      <c r="AR19" s="26">
        <v>1777.34</v>
      </c>
      <c r="AS19" s="26">
        <v>2354.9899999999998</v>
      </c>
      <c r="AT19" s="26">
        <v>1859.24</v>
      </c>
      <c r="AU19" s="26">
        <v>1859</v>
      </c>
      <c r="AV19" s="26">
        <v>1859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26">
        <v>0</v>
      </c>
      <c r="BD19" s="26">
        <v>0</v>
      </c>
      <c r="BE19" s="26">
        <v>0</v>
      </c>
      <c r="BF19" s="26">
        <v>0</v>
      </c>
      <c r="BG19" s="26">
        <v>0</v>
      </c>
      <c r="BH19" s="26">
        <v>0</v>
      </c>
      <c r="BI19" s="26">
        <v>0</v>
      </c>
      <c r="BJ19" s="26">
        <v>0</v>
      </c>
      <c r="BK19" s="26">
        <v>0</v>
      </c>
      <c r="BL19" s="26">
        <v>0</v>
      </c>
      <c r="BM19" s="26">
        <v>1893</v>
      </c>
      <c r="BN19" s="26">
        <v>2147</v>
      </c>
      <c r="BO19" s="26">
        <v>1777.34</v>
      </c>
      <c r="BP19" s="26">
        <v>1777.34</v>
      </c>
      <c r="BQ19" s="26">
        <v>2354.9899999999998</v>
      </c>
      <c r="BR19" s="26">
        <v>1859.24</v>
      </c>
      <c r="BS19" s="26">
        <v>1859</v>
      </c>
      <c r="BT19" s="26">
        <v>1859</v>
      </c>
      <c r="BU19" s="26">
        <v>1859</v>
      </c>
      <c r="BV19" s="26">
        <v>1859</v>
      </c>
      <c r="BW19" s="26" t="s">
        <v>20</v>
      </c>
      <c r="BX19" s="27"/>
    </row>
    <row r="20" spans="1:76" ht="18.75" customHeight="1">
      <c r="A20" s="28" t="s">
        <v>21</v>
      </c>
      <c r="B20" s="26"/>
      <c r="C20" s="26"/>
      <c r="D20" s="26"/>
      <c r="E20" s="26"/>
      <c r="F20" s="26"/>
      <c r="G20" s="1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1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>
        <v>3400</v>
      </c>
      <c r="AY20" s="26">
        <v>499</v>
      </c>
      <c r="AZ20" s="26">
        <v>400</v>
      </c>
      <c r="BA20" s="26">
        <v>400</v>
      </c>
      <c r="BB20" s="26">
        <v>400</v>
      </c>
      <c r="BC20" s="26">
        <v>400</v>
      </c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16"/>
      <c r="BX20" s="27"/>
    </row>
    <row r="21" spans="1:76" ht="18.75" hidden="1" customHeight="1">
      <c r="A21" s="28" t="s">
        <v>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16"/>
      <c r="BX21" s="27"/>
    </row>
    <row r="22" spans="1:76" ht="18.75" customHeight="1">
      <c r="A22" s="28" t="s">
        <v>23</v>
      </c>
      <c r="B22" s="26">
        <f t="shared" ref="B22:AL22" si="85">SUM(B16:B21)</f>
        <v>0</v>
      </c>
      <c r="C22" s="26">
        <f t="shared" si="85"/>
        <v>0</v>
      </c>
      <c r="D22" s="26">
        <f t="shared" si="85"/>
        <v>0</v>
      </c>
      <c r="E22" s="26">
        <f t="shared" si="85"/>
        <v>0</v>
      </c>
      <c r="F22" s="26">
        <f t="shared" si="85"/>
        <v>0</v>
      </c>
      <c r="G22" s="26">
        <f t="shared" si="85"/>
        <v>0</v>
      </c>
      <c r="H22" s="26">
        <f t="shared" si="85"/>
        <v>0</v>
      </c>
      <c r="I22" s="26">
        <f t="shared" si="85"/>
        <v>0</v>
      </c>
      <c r="J22" s="26">
        <f t="shared" si="85"/>
        <v>0</v>
      </c>
      <c r="K22" s="26">
        <f t="shared" si="85"/>
        <v>0</v>
      </c>
      <c r="L22" s="26">
        <f t="shared" si="85"/>
        <v>0</v>
      </c>
      <c r="M22" s="26">
        <f t="shared" si="85"/>
        <v>0</v>
      </c>
      <c r="N22" s="26">
        <f t="shared" si="85"/>
        <v>0</v>
      </c>
      <c r="O22" s="26">
        <f t="shared" si="85"/>
        <v>13973</v>
      </c>
      <c r="P22" s="26">
        <f t="shared" si="85"/>
        <v>19544</v>
      </c>
      <c r="Q22" s="26">
        <f t="shared" si="85"/>
        <v>21275</v>
      </c>
      <c r="R22" s="26">
        <f t="shared" si="85"/>
        <v>24878</v>
      </c>
      <c r="S22" s="26">
        <f t="shared" si="85"/>
        <v>22873</v>
      </c>
      <c r="T22" s="26">
        <f t="shared" si="85"/>
        <v>18615</v>
      </c>
      <c r="U22" s="26">
        <f t="shared" si="85"/>
        <v>18630</v>
      </c>
      <c r="V22" s="26">
        <f t="shared" si="85"/>
        <v>24819</v>
      </c>
      <c r="W22" s="26">
        <f t="shared" si="85"/>
        <v>22076</v>
      </c>
      <c r="X22" s="26">
        <f t="shared" si="85"/>
        <v>24474</v>
      </c>
      <c r="Y22" s="26">
        <f t="shared" si="85"/>
        <v>22508</v>
      </c>
      <c r="Z22" s="26">
        <f t="shared" si="85"/>
        <v>23492</v>
      </c>
      <c r="AA22" s="26">
        <f t="shared" si="85"/>
        <v>22140</v>
      </c>
      <c r="AB22" s="26">
        <f t="shared" si="85"/>
        <v>21631</v>
      </c>
      <c r="AC22" s="26">
        <f t="shared" si="85"/>
        <v>20880</v>
      </c>
      <c r="AD22" s="26">
        <f t="shared" si="85"/>
        <v>20975</v>
      </c>
      <c r="AE22" s="26">
        <f t="shared" si="85"/>
        <v>20582.400000000001</v>
      </c>
      <c r="AF22" s="26">
        <f t="shared" si="85"/>
        <v>21924.240000000002</v>
      </c>
      <c r="AG22" s="26">
        <f t="shared" si="85"/>
        <v>22424.89</v>
      </c>
      <c r="AH22" s="26">
        <f t="shared" si="85"/>
        <v>22576.140000000003</v>
      </c>
      <c r="AI22" s="26">
        <f t="shared" si="85"/>
        <v>22155</v>
      </c>
      <c r="AJ22" s="26">
        <f t="shared" si="85"/>
        <v>25027.333333333332</v>
      </c>
      <c r="AK22" s="26">
        <f t="shared" si="85"/>
        <v>25027.333333333332</v>
      </c>
      <c r="AL22" s="26">
        <f t="shared" si="85"/>
        <v>25027.333333333332</v>
      </c>
      <c r="AM22" s="26">
        <f t="shared" ref="AM22:AX22" si="86">SUM(AM16:AM21)</f>
        <v>22140</v>
      </c>
      <c r="AN22" s="26">
        <f t="shared" si="86"/>
        <v>21631</v>
      </c>
      <c r="AO22" s="26">
        <f t="shared" si="86"/>
        <v>20880</v>
      </c>
      <c r="AP22" s="26">
        <f t="shared" si="86"/>
        <v>20975</v>
      </c>
      <c r="AQ22" s="26">
        <f t="shared" si="86"/>
        <v>20582.400000000001</v>
      </c>
      <c r="AR22" s="26">
        <f t="shared" si="86"/>
        <v>21924.240000000002</v>
      </c>
      <c r="AS22" s="26">
        <f t="shared" si="86"/>
        <v>22424.89</v>
      </c>
      <c r="AT22" s="26">
        <f t="shared" si="86"/>
        <v>22576.140000000003</v>
      </c>
      <c r="AU22" s="26">
        <f t="shared" si="86"/>
        <v>19658</v>
      </c>
      <c r="AV22" s="26">
        <f t="shared" si="86"/>
        <v>1859</v>
      </c>
      <c r="AW22" s="26">
        <f t="shared" si="86"/>
        <v>470</v>
      </c>
      <c r="AX22" s="26">
        <f t="shared" si="86"/>
        <v>3870</v>
      </c>
      <c r="AY22" s="26">
        <f t="shared" ref="AY22:BJ22" si="87">SUM(AY16:AY21)</f>
        <v>969</v>
      </c>
      <c r="AZ22" s="26">
        <f t="shared" si="87"/>
        <v>870</v>
      </c>
      <c r="BA22" s="26">
        <f t="shared" si="87"/>
        <v>870</v>
      </c>
      <c r="BB22" s="26">
        <f t="shared" si="87"/>
        <v>870</v>
      </c>
      <c r="BC22" s="26">
        <f t="shared" si="87"/>
        <v>870</v>
      </c>
      <c r="BD22" s="26">
        <f t="shared" si="87"/>
        <v>0</v>
      </c>
      <c r="BE22" s="26">
        <f t="shared" si="87"/>
        <v>0</v>
      </c>
      <c r="BF22" s="26">
        <f t="shared" si="87"/>
        <v>0</v>
      </c>
      <c r="BG22" s="26">
        <f t="shared" si="87"/>
        <v>0</v>
      </c>
      <c r="BH22" s="26">
        <f t="shared" si="87"/>
        <v>0</v>
      </c>
      <c r="BI22" s="26">
        <f t="shared" si="87"/>
        <v>0</v>
      </c>
      <c r="BJ22" s="26">
        <f t="shared" si="87"/>
        <v>0</v>
      </c>
      <c r="BK22" s="26">
        <f t="shared" ref="BK22:BV22" si="88">SUM(BK16:BK21)</f>
        <v>0</v>
      </c>
      <c r="BL22" s="26">
        <f t="shared" si="88"/>
        <v>0</v>
      </c>
      <c r="BM22" s="26">
        <f t="shared" si="88"/>
        <v>20880</v>
      </c>
      <c r="BN22" s="26">
        <f t="shared" si="88"/>
        <v>20975</v>
      </c>
      <c r="BO22" s="26">
        <f t="shared" si="88"/>
        <v>20582.400000000001</v>
      </c>
      <c r="BP22" s="26">
        <f t="shared" si="88"/>
        <v>21924.240000000002</v>
      </c>
      <c r="BQ22" s="26">
        <f t="shared" si="88"/>
        <v>22424.89</v>
      </c>
      <c r="BR22" s="26">
        <f t="shared" si="88"/>
        <v>22576.140000000003</v>
      </c>
      <c r="BS22" s="26">
        <f t="shared" si="88"/>
        <v>22155</v>
      </c>
      <c r="BT22" s="26">
        <f t="shared" si="88"/>
        <v>25027.333333333332</v>
      </c>
      <c r="BU22" s="26">
        <f t="shared" si="88"/>
        <v>25027.333333333332</v>
      </c>
      <c r="BV22" s="26">
        <f t="shared" si="88"/>
        <v>25027.333333333332</v>
      </c>
      <c r="BW22" s="16"/>
      <c r="BX22" s="27"/>
    </row>
    <row r="23" spans="1:76" ht="18.75" customHeight="1">
      <c r="A23" s="28" t="s">
        <v>24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16"/>
      <c r="BX23" s="27"/>
    </row>
    <row r="24" spans="1:76" ht="18.75" customHeight="1">
      <c r="A24" s="28" t="s">
        <v>25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>
        <v>10000</v>
      </c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>
        <v>10000</v>
      </c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>
        <v>0</v>
      </c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>
        <v>10000</v>
      </c>
      <c r="BU24" s="26"/>
      <c r="BV24" s="26"/>
      <c r="BW24" s="16"/>
      <c r="BX24" s="27"/>
    </row>
    <row r="25" spans="1:76" ht="18.75" customHeight="1">
      <c r="A25" s="28" t="s">
        <v>26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>
        <v>2500</v>
      </c>
      <c r="P25" s="26">
        <v>2500</v>
      </c>
      <c r="Q25" s="26">
        <v>2500</v>
      </c>
      <c r="R25" s="26">
        <v>2500</v>
      </c>
      <c r="S25" s="26">
        <v>2500</v>
      </c>
      <c r="T25" s="26">
        <v>2500</v>
      </c>
      <c r="U25" s="26">
        <v>2500</v>
      </c>
      <c r="V25" s="26">
        <v>2500</v>
      </c>
      <c r="W25" s="26">
        <v>2500</v>
      </c>
      <c r="X25" s="26">
        <v>2500</v>
      </c>
      <c r="Y25" s="26">
        <v>2500</v>
      </c>
      <c r="Z25" s="26">
        <v>2500</v>
      </c>
      <c r="AA25" s="26">
        <v>2500</v>
      </c>
      <c r="AB25" s="26">
        <v>2500</v>
      </c>
      <c r="AC25" s="26">
        <v>2500</v>
      </c>
      <c r="AD25" s="26">
        <v>2500</v>
      </c>
      <c r="AE25" s="26">
        <v>2500</v>
      </c>
      <c r="AF25" s="26">
        <v>2500</v>
      </c>
      <c r="AG25" s="26">
        <v>2500</v>
      </c>
      <c r="AH25" s="26">
        <v>2500</v>
      </c>
      <c r="AI25" s="26">
        <f>2115+1000</f>
        <v>3115</v>
      </c>
      <c r="AJ25" s="26">
        <v>3115</v>
      </c>
      <c r="AK25" s="26">
        <v>3115</v>
      </c>
      <c r="AL25" s="26">
        <v>3115</v>
      </c>
      <c r="AM25" s="26">
        <v>2500</v>
      </c>
      <c r="AN25" s="26">
        <v>2500</v>
      </c>
      <c r="AO25" s="26">
        <v>2500</v>
      </c>
      <c r="AP25" s="26">
        <v>2500</v>
      </c>
      <c r="AQ25" s="26">
        <v>2500</v>
      </c>
      <c r="AR25" s="26">
        <v>2500</v>
      </c>
      <c r="AS25" s="26">
        <v>2500</v>
      </c>
      <c r="AT25" s="26">
        <v>2500</v>
      </c>
      <c r="AU25" s="26">
        <f>2115+1000</f>
        <v>3115</v>
      </c>
      <c r="AV25" s="26">
        <v>3115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0</v>
      </c>
      <c r="BD25" s="26">
        <v>0</v>
      </c>
      <c r="BE25" s="26">
        <v>0</v>
      </c>
      <c r="BF25" s="26">
        <v>0</v>
      </c>
      <c r="BG25" s="26">
        <v>0</v>
      </c>
      <c r="BH25" s="26">
        <v>0</v>
      </c>
      <c r="BI25" s="26">
        <v>0</v>
      </c>
      <c r="BJ25" s="26">
        <v>0</v>
      </c>
      <c r="BK25" s="26">
        <v>0</v>
      </c>
      <c r="BL25" s="26">
        <v>0</v>
      </c>
      <c r="BM25" s="26">
        <v>2500</v>
      </c>
      <c r="BN25" s="26">
        <v>2500</v>
      </c>
      <c r="BO25" s="26">
        <v>2500</v>
      </c>
      <c r="BP25" s="26">
        <v>2500</v>
      </c>
      <c r="BQ25" s="26">
        <v>2500</v>
      </c>
      <c r="BR25" s="26">
        <v>2500</v>
      </c>
      <c r="BS25" s="26">
        <f>2115+1000</f>
        <v>3115</v>
      </c>
      <c r="BT25" s="26">
        <v>3115</v>
      </c>
      <c r="BU25" s="26">
        <v>3115</v>
      </c>
      <c r="BV25" s="26">
        <v>3115</v>
      </c>
      <c r="BW25" s="16" t="s">
        <v>27</v>
      </c>
      <c r="BX25" s="27"/>
    </row>
    <row r="26" spans="1:76" ht="18.75" customHeight="1">
      <c r="A26" s="40" t="s">
        <v>28</v>
      </c>
      <c r="B26" s="30">
        <f t="shared" ref="B26:AL26" si="89">SUM(B22:B25)</f>
        <v>0</v>
      </c>
      <c r="C26" s="26">
        <f t="shared" si="89"/>
        <v>0</v>
      </c>
      <c r="D26" s="26">
        <f t="shared" si="89"/>
        <v>0</v>
      </c>
      <c r="E26" s="26">
        <f t="shared" si="89"/>
        <v>0</v>
      </c>
      <c r="F26" s="26">
        <f t="shared" si="89"/>
        <v>0</v>
      </c>
      <c r="G26" s="26">
        <f t="shared" si="89"/>
        <v>0</v>
      </c>
      <c r="H26" s="26">
        <f t="shared" si="89"/>
        <v>0</v>
      </c>
      <c r="I26" s="26">
        <f t="shared" si="89"/>
        <v>0</v>
      </c>
      <c r="J26" s="26">
        <f t="shared" si="89"/>
        <v>0</v>
      </c>
      <c r="K26" s="26">
        <f t="shared" si="89"/>
        <v>0</v>
      </c>
      <c r="L26" s="26">
        <f t="shared" si="89"/>
        <v>0</v>
      </c>
      <c r="M26" s="26">
        <f t="shared" si="89"/>
        <v>0</v>
      </c>
      <c r="N26" s="26">
        <f t="shared" si="89"/>
        <v>0</v>
      </c>
      <c r="O26" s="26">
        <f t="shared" si="89"/>
        <v>16473</v>
      </c>
      <c r="P26" s="26">
        <f t="shared" si="89"/>
        <v>22044</v>
      </c>
      <c r="Q26" s="26">
        <f t="shared" si="89"/>
        <v>23775</v>
      </c>
      <c r="R26" s="26">
        <f t="shared" si="89"/>
        <v>27378</v>
      </c>
      <c r="S26" s="26">
        <f t="shared" si="89"/>
        <v>25373</v>
      </c>
      <c r="T26" s="26">
        <f t="shared" si="89"/>
        <v>21115</v>
      </c>
      <c r="U26" s="26">
        <f t="shared" si="89"/>
        <v>21130</v>
      </c>
      <c r="V26" s="26">
        <f t="shared" si="89"/>
        <v>27319</v>
      </c>
      <c r="W26" s="26">
        <f t="shared" si="89"/>
        <v>24576</v>
      </c>
      <c r="X26" s="26">
        <f t="shared" si="89"/>
        <v>26974</v>
      </c>
      <c r="Y26" s="26">
        <f t="shared" si="89"/>
        <v>25008</v>
      </c>
      <c r="Z26" s="26">
        <f t="shared" si="89"/>
        <v>25992</v>
      </c>
      <c r="AA26" s="26">
        <f t="shared" si="89"/>
        <v>24640</v>
      </c>
      <c r="AB26" s="26">
        <f t="shared" si="89"/>
        <v>24131</v>
      </c>
      <c r="AC26" s="26">
        <f t="shared" si="89"/>
        <v>23380</v>
      </c>
      <c r="AD26" s="26">
        <f t="shared" si="89"/>
        <v>23475</v>
      </c>
      <c r="AE26" s="26">
        <f t="shared" si="89"/>
        <v>23082.400000000001</v>
      </c>
      <c r="AF26" s="26">
        <f t="shared" si="89"/>
        <v>24424.240000000002</v>
      </c>
      <c r="AG26" s="26">
        <f t="shared" si="89"/>
        <v>24924.89</v>
      </c>
      <c r="AH26" s="26">
        <f t="shared" si="89"/>
        <v>25076.140000000003</v>
      </c>
      <c r="AI26" s="26">
        <f t="shared" si="89"/>
        <v>25270</v>
      </c>
      <c r="AJ26" s="26">
        <f t="shared" si="89"/>
        <v>38142.333333333328</v>
      </c>
      <c r="AK26" s="26">
        <f t="shared" si="89"/>
        <v>28142.333333333332</v>
      </c>
      <c r="AL26" s="26">
        <f t="shared" si="89"/>
        <v>28142.333333333332</v>
      </c>
      <c r="AM26" s="26">
        <f t="shared" ref="AM26:AX26" si="90">SUM(AM22:AM25)</f>
        <v>24640</v>
      </c>
      <c r="AN26" s="26">
        <f t="shared" si="90"/>
        <v>24131</v>
      </c>
      <c r="AO26" s="26">
        <f t="shared" si="90"/>
        <v>23380</v>
      </c>
      <c r="AP26" s="26">
        <f t="shared" si="90"/>
        <v>23475</v>
      </c>
      <c r="AQ26" s="26">
        <f t="shared" si="90"/>
        <v>23082.400000000001</v>
      </c>
      <c r="AR26" s="26">
        <f t="shared" si="90"/>
        <v>24424.240000000002</v>
      </c>
      <c r="AS26" s="26">
        <f t="shared" si="90"/>
        <v>24924.89</v>
      </c>
      <c r="AT26" s="26">
        <f t="shared" si="90"/>
        <v>25076.140000000003</v>
      </c>
      <c r="AU26" s="26">
        <f t="shared" si="90"/>
        <v>22773</v>
      </c>
      <c r="AV26" s="26">
        <f t="shared" si="90"/>
        <v>14974</v>
      </c>
      <c r="AW26" s="26">
        <v>0</v>
      </c>
      <c r="AX26" s="26">
        <v>0</v>
      </c>
      <c r="AY26" s="26">
        <v>0</v>
      </c>
      <c r="AZ26" s="26">
        <v>0</v>
      </c>
      <c r="BA26" s="26">
        <v>0</v>
      </c>
      <c r="BB26" s="26">
        <v>0</v>
      </c>
      <c r="BC26" s="26">
        <v>0</v>
      </c>
      <c r="BD26" s="26">
        <v>0</v>
      </c>
      <c r="BE26" s="26">
        <v>0</v>
      </c>
      <c r="BF26" s="26">
        <v>0</v>
      </c>
      <c r="BG26" s="26">
        <v>0</v>
      </c>
      <c r="BH26" s="26">
        <v>0</v>
      </c>
      <c r="BI26" s="26">
        <v>0</v>
      </c>
      <c r="BJ26" s="26">
        <v>0</v>
      </c>
      <c r="BK26" s="26">
        <v>0</v>
      </c>
      <c r="BL26" s="26">
        <v>0</v>
      </c>
      <c r="BM26" s="26">
        <f t="shared" ref="BK26:BV26" si="91">SUM(BM22:BM25)</f>
        <v>23380</v>
      </c>
      <c r="BN26" s="26">
        <f t="shared" si="91"/>
        <v>23475</v>
      </c>
      <c r="BO26" s="26">
        <f t="shared" si="91"/>
        <v>23082.400000000001</v>
      </c>
      <c r="BP26" s="26">
        <f t="shared" si="91"/>
        <v>24424.240000000002</v>
      </c>
      <c r="BQ26" s="26">
        <f t="shared" si="91"/>
        <v>24924.89</v>
      </c>
      <c r="BR26" s="26">
        <f t="shared" si="91"/>
        <v>25076.140000000003</v>
      </c>
      <c r="BS26" s="26">
        <f t="shared" si="91"/>
        <v>25270</v>
      </c>
      <c r="BT26" s="26">
        <f t="shared" si="91"/>
        <v>38142.333333333328</v>
      </c>
      <c r="BU26" s="26">
        <f t="shared" si="91"/>
        <v>28142.333333333332</v>
      </c>
      <c r="BV26" s="26">
        <f t="shared" si="91"/>
        <v>28142.333333333332</v>
      </c>
      <c r="BW26" s="16"/>
      <c r="BX26" s="27"/>
    </row>
    <row r="27" spans="1:76" ht="18.75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21"/>
      <c r="BX27" s="22"/>
    </row>
    <row r="28" spans="1:76" ht="25.5" customHeight="1">
      <c r="A28" s="31" t="s">
        <v>29</v>
      </c>
      <c r="B28" s="33">
        <f t="shared" ref="B28:M28" si="92">(B13-B26)</f>
        <v>0</v>
      </c>
      <c r="C28" s="33">
        <f t="shared" si="92"/>
        <v>0</v>
      </c>
      <c r="D28" s="33">
        <f t="shared" si="92"/>
        <v>0</v>
      </c>
      <c r="E28" s="33">
        <f t="shared" si="92"/>
        <v>0</v>
      </c>
      <c r="F28" s="33">
        <f t="shared" si="92"/>
        <v>0</v>
      </c>
      <c r="G28" s="33">
        <f t="shared" si="92"/>
        <v>0</v>
      </c>
      <c r="H28" s="33">
        <f t="shared" si="92"/>
        <v>0</v>
      </c>
      <c r="I28" s="33">
        <f t="shared" si="92"/>
        <v>0</v>
      </c>
      <c r="J28" s="33">
        <f t="shared" si="92"/>
        <v>0</v>
      </c>
      <c r="K28" s="33">
        <f t="shared" si="92"/>
        <v>0</v>
      </c>
      <c r="L28" s="33">
        <f t="shared" si="92"/>
        <v>0</v>
      </c>
      <c r="M28" s="33">
        <f t="shared" si="92"/>
        <v>0</v>
      </c>
      <c r="N28" s="33"/>
      <c r="O28" s="33">
        <f t="shared" ref="O28:AL28" si="93">(O13-O26)</f>
        <v>8122</v>
      </c>
      <c r="P28" s="33">
        <f t="shared" si="93"/>
        <v>6227</v>
      </c>
      <c r="Q28" s="33">
        <f t="shared" si="93"/>
        <v>6659</v>
      </c>
      <c r="R28" s="33">
        <f t="shared" si="93"/>
        <v>6537</v>
      </c>
      <c r="S28" s="33">
        <f t="shared" si="93"/>
        <v>-68</v>
      </c>
      <c r="T28" s="33">
        <f t="shared" si="93"/>
        <v>7432</v>
      </c>
      <c r="U28" s="33">
        <f t="shared" si="93"/>
        <v>13115</v>
      </c>
      <c r="V28" s="33">
        <f t="shared" si="93"/>
        <v>17314</v>
      </c>
      <c r="W28" s="33">
        <f t="shared" si="93"/>
        <v>11907</v>
      </c>
      <c r="X28" s="33">
        <f t="shared" si="93"/>
        <v>17498</v>
      </c>
      <c r="Y28" s="33">
        <f t="shared" si="93"/>
        <v>13623</v>
      </c>
      <c r="Z28" s="33">
        <f t="shared" si="93"/>
        <v>6381</v>
      </c>
      <c r="AA28" s="33">
        <f t="shared" si="93"/>
        <v>20313</v>
      </c>
      <c r="AB28" s="33">
        <f t="shared" si="93"/>
        <v>13497</v>
      </c>
      <c r="AC28" s="33">
        <f t="shared" si="93"/>
        <v>19444</v>
      </c>
      <c r="AD28" s="33">
        <f t="shared" si="93"/>
        <v>15506</v>
      </c>
      <c r="AE28" s="33">
        <f t="shared" si="93"/>
        <v>20195.430000000008</v>
      </c>
      <c r="AF28" s="33">
        <f t="shared" si="93"/>
        <v>17229.520000000022</v>
      </c>
      <c r="AG28" s="33">
        <f t="shared" si="93"/>
        <v>18473.780000000042</v>
      </c>
      <c r="AH28" s="33">
        <f t="shared" si="93"/>
        <v>18956.950000000037</v>
      </c>
      <c r="AI28" s="33">
        <f t="shared" si="93"/>
        <v>25433.950000000041</v>
      </c>
      <c r="AJ28" s="33">
        <f t="shared" si="93"/>
        <v>20291.616666666712</v>
      </c>
      <c r="AK28" s="33">
        <f t="shared" si="93"/>
        <v>23149.28333333338</v>
      </c>
      <c r="AL28" s="33">
        <f t="shared" si="93"/>
        <v>23006.950000000052</v>
      </c>
      <c r="AM28" s="33">
        <f t="shared" ref="AM28:AX28" si="94">(AM13-AM26)</f>
        <v>36938.950000000055</v>
      </c>
      <c r="AN28" s="33">
        <f t="shared" si="94"/>
        <v>30122.950000000055</v>
      </c>
      <c r="AO28" s="33">
        <f t="shared" si="94"/>
        <v>36069.950000000055</v>
      </c>
      <c r="AP28" s="33">
        <f t="shared" si="94"/>
        <v>32131.950000000055</v>
      </c>
      <c r="AQ28" s="33">
        <f t="shared" si="94"/>
        <v>36821.380000000063</v>
      </c>
      <c r="AR28" s="33">
        <f t="shared" si="94"/>
        <v>33855.470000000074</v>
      </c>
      <c r="AS28" s="33">
        <f t="shared" si="94"/>
        <v>35099.730000000098</v>
      </c>
      <c r="AT28" s="33">
        <f t="shared" si="94"/>
        <v>35582.900000000096</v>
      </c>
      <c r="AU28" s="33">
        <f t="shared" si="94"/>
        <v>-16785</v>
      </c>
      <c r="AV28" s="33">
        <f t="shared" si="94"/>
        <v>-4054</v>
      </c>
      <c r="AW28" s="33">
        <f t="shared" si="94"/>
        <v>5367.5</v>
      </c>
      <c r="AX28" s="33">
        <f t="shared" si="94"/>
        <v>57000</v>
      </c>
      <c r="AY28" s="33">
        <f t="shared" ref="AY28:BJ28" si="95">(AY13-AY26)</f>
        <v>0</v>
      </c>
      <c r="AZ28" s="33">
        <f t="shared" si="95"/>
        <v>0</v>
      </c>
      <c r="BA28" s="33">
        <f t="shared" si="95"/>
        <v>0</v>
      </c>
      <c r="BB28" s="33">
        <f t="shared" si="95"/>
        <v>0</v>
      </c>
      <c r="BC28" s="33">
        <f t="shared" si="95"/>
        <v>9000</v>
      </c>
      <c r="BD28" s="33">
        <f t="shared" si="95"/>
        <v>0</v>
      </c>
      <c r="BE28" s="33">
        <f t="shared" si="95"/>
        <v>0</v>
      </c>
      <c r="BF28" s="33">
        <f t="shared" si="95"/>
        <v>0</v>
      </c>
      <c r="BG28" s="33">
        <f t="shared" si="95"/>
        <v>0</v>
      </c>
      <c r="BH28" s="33">
        <f t="shared" si="95"/>
        <v>0</v>
      </c>
      <c r="BI28" s="33">
        <f t="shared" si="95"/>
        <v>0</v>
      </c>
      <c r="BJ28" s="33">
        <f t="shared" si="95"/>
        <v>0</v>
      </c>
      <c r="BK28" s="33">
        <f t="shared" ref="BK28:BV28" si="96">(BK13-BK26)</f>
        <v>0</v>
      </c>
      <c r="BL28" s="33">
        <f t="shared" si="96"/>
        <v>0</v>
      </c>
      <c r="BM28" s="33">
        <f t="shared" si="96"/>
        <v>5947</v>
      </c>
      <c r="BN28" s="33">
        <f t="shared" si="96"/>
        <v>2009</v>
      </c>
      <c r="BO28" s="33">
        <f t="shared" si="96"/>
        <v>6698.4300000000076</v>
      </c>
      <c r="BP28" s="33">
        <f t="shared" si="96"/>
        <v>3732.5200000000186</v>
      </c>
      <c r="BQ28" s="33">
        <f t="shared" si="96"/>
        <v>4976.7800000000389</v>
      </c>
      <c r="BR28" s="33">
        <f t="shared" si="96"/>
        <v>5459.9500000000371</v>
      </c>
      <c r="BS28" s="33">
        <f t="shared" si="96"/>
        <v>11936.950000000041</v>
      </c>
      <c r="BT28" s="33">
        <f t="shared" si="96"/>
        <v>6794.6166666667123</v>
      </c>
      <c r="BU28" s="33">
        <f t="shared" si="96"/>
        <v>9652.2833333333801</v>
      </c>
      <c r="BV28" s="33">
        <f t="shared" si="96"/>
        <v>9509.9500000000517</v>
      </c>
      <c r="BW28" s="44"/>
      <c r="BX28" s="45"/>
    </row>
    <row r="29" spans="1:76" ht="18.75" customHeight="1">
      <c r="A29" s="46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47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</row>
    <row r="30" spans="1:76" ht="18.75" customHeight="1">
      <c r="A30" s="4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47"/>
      <c r="AE30" s="47"/>
      <c r="AF30" s="47"/>
      <c r="AG30" s="47"/>
      <c r="AH30" s="47"/>
      <c r="AI30" s="12"/>
      <c r="AJ30" s="12"/>
      <c r="AK30" s="12"/>
      <c r="AL30" s="12"/>
      <c r="AM30" s="12"/>
      <c r="AN30" s="12"/>
      <c r="AO30" s="12"/>
      <c r="AP30" s="47"/>
      <c r="AQ30" s="47"/>
      <c r="AR30" s="47"/>
      <c r="AS30" s="47"/>
      <c r="AT30" s="47"/>
      <c r="AU30" s="12"/>
      <c r="AV30" s="12"/>
      <c r="AW30" s="12"/>
      <c r="AX30" s="12"/>
      <c r="AY30" s="12"/>
      <c r="AZ30" s="12"/>
      <c r="BA30" s="12"/>
      <c r="BB30" s="47"/>
      <c r="BC30" s="47"/>
      <c r="BD30" s="47"/>
      <c r="BE30" s="47"/>
      <c r="BF30" s="47"/>
      <c r="BG30" s="12"/>
      <c r="BH30" s="12"/>
      <c r="BI30" s="12"/>
      <c r="BJ30" s="12"/>
      <c r="BK30" s="12"/>
      <c r="BL30" s="12"/>
      <c r="BM30" s="12"/>
      <c r="BN30" s="47"/>
      <c r="BO30" s="47"/>
      <c r="BP30" s="47"/>
      <c r="BQ30" s="47"/>
      <c r="BR30" s="47"/>
      <c r="BS30" s="12"/>
      <c r="BT30" s="12"/>
      <c r="BU30" s="12"/>
      <c r="BV30" s="12"/>
      <c r="BW30" s="12"/>
      <c r="BX30" s="13"/>
    </row>
    <row r="31" spans="1:76" ht="18.75" customHeight="1">
      <c r="A31" s="48"/>
      <c r="B31" s="12"/>
      <c r="C31" s="47"/>
      <c r="D31" s="12"/>
      <c r="E31" s="47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3"/>
    </row>
    <row r="32" spans="1:76" ht="18.75" customHeight="1">
      <c r="A32" s="49" t="s">
        <v>30</v>
      </c>
      <c r="B32" s="16"/>
      <c r="C32" s="50">
        <f t="shared" ref="C32:AL32" si="97">C28-C5</f>
        <v>0</v>
      </c>
      <c r="D32" s="50">
        <f t="shared" si="97"/>
        <v>0</v>
      </c>
      <c r="E32" s="50">
        <f t="shared" si="97"/>
        <v>0</v>
      </c>
      <c r="F32" s="50">
        <f t="shared" si="97"/>
        <v>0</v>
      </c>
      <c r="G32" s="50">
        <f t="shared" si="97"/>
        <v>0</v>
      </c>
      <c r="H32" s="50">
        <f t="shared" si="97"/>
        <v>0</v>
      </c>
      <c r="I32" s="50">
        <f t="shared" si="97"/>
        <v>0</v>
      </c>
      <c r="J32" s="50">
        <f t="shared" si="97"/>
        <v>0</v>
      </c>
      <c r="K32" s="50">
        <f t="shared" si="97"/>
        <v>0</v>
      </c>
      <c r="L32" s="50">
        <f t="shared" si="97"/>
        <v>0</v>
      </c>
      <c r="M32" s="50">
        <f t="shared" si="97"/>
        <v>0</v>
      </c>
      <c r="N32" s="50">
        <f t="shared" si="97"/>
        <v>0</v>
      </c>
      <c r="O32" s="50">
        <f t="shared" si="97"/>
        <v>4635</v>
      </c>
      <c r="P32" s="50">
        <f t="shared" si="97"/>
        <v>-1895</v>
      </c>
      <c r="Q32" s="50">
        <f t="shared" si="97"/>
        <v>432</v>
      </c>
      <c r="R32" s="50">
        <f t="shared" si="97"/>
        <v>-122</v>
      </c>
      <c r="S32" s="50">
        <f t="shared" si="97"/>
        <v>-6605</v>
      </c>
      <c r="T32" s="50">
        <f t="shared" si="97"/>
        <v>7500</v>
      </c>
      <c r="U32" s="50">
        <f t="shared" si="97"/>
        <v>5683</v>
      </c>
      <c r="V32" s="50">
        <f t="shared" si="97"/>
        <v>4199</v>
      </c>
      <c r="W32" s="50">
        <f t="shared" si="97"/>
        <v>-5407</v>
      </c>
      <c r="X32" s="50">
        <f t="shared" si="97"/>
        <v>5591</v>
      </c>
      <c r="Y32" s="50">
        <f t="shared" si="97"/>
        <v>-3875</v>
      </c>
      <c r="Z32" s="50">
        <f t="shared" si="97"/>
        <v>-7242</v>
      </c>
      <c r="AA32" s="50">
        <f t="shared" si="97"/>
        <v>13932</v>
      </c>
      <c r="AB32" s="50">
        <f t="shared" si="97"/>
        <v>-6816</v>
      </c>
      <c r="AC32" s="50">
        <f t="shared" si="97"/>
        <v>5947</v>
      </c>
      <c r="AD32" s="50">
        <f t="shared" si="97"/>
        <v>-3938</v>
      </c>
      <c r="AE32" s="50">
        <f t="shared" si="97"/>
        <v>4689.4300000000076</v>
      </c>
      <c r="AF32" s="50">
        <f t="shared" si="97"/>
        <v>-2965.9099999999853</v>
      </c>
      <c r="AG32" s="50">
        <f t="shared" si="97"/>
        <v>1244.2600000000202</v>
      </c>
      <c r="AH32" s="50">
        <f t="shared" si="97"/>
        <v>483.16999999999462</v>
      </c>
      <c r="AI32" s="50">
        <f t="shared" si="97"/>
        <v>6477.0000000000036</v>
      </c>
      <c r="AJ32" s="50">
        <f t="shared" si="97"/>
        <v>-5142.3333333333285</v>
      </c>
      <c r="AK32" s="50">
        <f t="shared" si="97"/>
        <v>2857.6666666666679</v>
      </c>
      <c r="AL32" s="50">
        <f t="shared" si="97"/>
        <v>-142.33333333332848</v>
      </c>
      <c r="AM32" s="50">
        <f t="shared" ref="AM32:AX32" si="98">AM28-AM5</f>
        <v>13932.000000000004</v>
      </c>
      <c r="AN32" s="50">
        <f t="shared" si="98"/>
        <v>-6816</v>
      </c>
      <c r="AO32" s="50">
        <f t="shared" si="98"/>
        <v>5947</v>
      </c>
      <c r="AP32" s="50">
        <f t="shared" si="98"/>
        <v>-3938</v>
      </c>
      <c r="AQ32" s="50">
        <f t="shared" si="98"/>
        <v>4689.4300000000076</v>
      </c>
      <c r="AR32" s="50">
        <f t="shared" si="98"/>
        <v>-2965.9099999999889</v>
      </c>
      <c r="AS32" s="50">
        <f t="shared" si="98"/>
        <v>1244.2600000000239</v>
      </c>
      <c r="AT32" s="50">
        <f t="shared" si="98"/>
        <v>483.16999999999825</v>
      </c>
      <c r="AU32" s="50">
        <f t="shared" si="98"/>
        <v>-22773</v>
      </c>
      <c r="AV32" s="50">
        <f t="shared" si="98"/>
        <v>-14974</v>
      </c>
      <c r="AW32" s="50">
        <f t="shared" si="98"/>
        <v>0</v>
      </c>
      <c r="AX32" s="50">
        <f t="shared" si="98"/>
        <v>0</v>
      </c>
      <c r="AY32" s="50">
        <f t="shared" ref="AY32:BJ32" si="99">AY28-AY5</f>
        <v>0</v>
      </c>
      <c r="AZ32" s="50">
        <f t="shared" si="99"/>
        <v>0</v>
      </c>
      <c r="BA32" s="50">
        <f t="shared" si="99"/>
        <v>0</v>
      </c>
      <c r="BB32" s="50">
        <f t="shared" si="99"/>
        <v>0</v>
      </c>
      <c r="BC32" s="50">
        <f t="shared" si="99"/>
        <v>0</v>
      </c>
      <c r="BD32" s="50">
        <f t="shared" si="99"/>
        <v>0</v>
      </c>
      <c r="BE32" s="50">
        <f t="shared" si="99"/>
        <v>0</v>
      </c>
      <c r="BF32" s="50">
        <f t="shared" si="99"/>
        <v>0</v>
      </c>
      <c r="BG32" s="50">
        <f t="shared" si="99"/>
        <v>0</v>
      </c>
      <c r="BH32" s="50">
        <f t="shared" si="99"/>
        <v>0</v>
      </c>
      <c r="BI32" s="50">
        <f t="shared" si="99"/>
        <v>0</v>
      </c>
      <c r="BJ32" s="50">
        <f t="shared" si="99"/>
        <v>0</v>
      </c>
      <c r="BK32" s="50">
        <v>0</v>
      </c>
      <c r="BL32" s="50">
        <v>0</v>
      </c>
      <c r="BM32" s="50">
        <f t="shared" ref="BK32:BV32" si="100">BM28-BM5</f>
        <v>5947</v>
      </c>
      <c r="BN32" s="50">
        <f t="shared" si="100"/>
        <v>-3938</v>
      </c>
      <c r="BO32" s="50">
        <f t="shared" si="100"/>
        <v>4689.4300000000076</v>
      </c>
      <c r="BP32" s="50">
        <f t="shared" si="100"/>
        <v>-2965.9099999999889</v>
      </c>
      <c r="BQ32" s="50">
        <f t="shared" si="100"/>
        <v>1244.2600000000202</v>
      </c>
      <c r="BR32" s="50">
        <f t="shared" si="100"/>
        <v>483.16999999999825</v>
      </c>
      <c r="BS32" s="50">
        <f t="shared" si="100"/>
        <v>6477.0000000000036</v>
      </c>
      <c r="BT32" s="50">
        <f t="shared" si="100"/>
        <v>-5142.3333333333285</v>
      </c>
      <c r="BU32" s="50">
        <f t="shared" si="100"/>
        <v>2857.6666666666679</v>
      </c>
      <c r="BV32" s="50">
        <f t="shared" si="100"/>
        <v>-142.33333333332848</v>
      </c>
      <c r="BW32" s="16"/>
      <c r="BX32" s="51"/>
    </row>
    <row r="33" spans="1:76" ht="18.75" customHeight="1">
      <c r="A33" s="49" t="s">
        <v>31</v>
      </c>
      <c r="B33" s="16"/>
      <c r="C33" s="50">
        <f>C32</f>
        <v>0</v>
      </c>
      <c r="D33" s="50">
        <f t="shared" ref="D33:AL33" si="101">D32+C33</f>
        <v>0</v>
      </c>
      <c r="E33" s="50">
        <f t="shared" si="101"/>
        <v>0</v>
      </c>
      <c r="F33" s="50">
        <f t="shared" si="101"/>
        <v>0</v>
      </c>
      <c r="G33" s="50">
        <f t="shared" si="101"/>
        <v>0</v>
      </c>
      <c r="H33" s="50">
        <f t="shared" si="101"/>
        <v>0</v>
      </c>
      <c r="I33" s="50">
        <f t="shared" si="101"/>
        <v>0</v>
      </c>
      <c r="J33" s="50">
        <f t="shared" si="101"/>
        <v>0</v>
      </c>
      <c r="K33" s="50">
        <f t="shared" si="101"/>
        <v>0</v>
      </c>
      <c r="L33" s="50">
        <f t="shared" si="101"/>
        <v>0</v>
      </c>
      <c r="M33" s="50">
        <f t="shared" si="101"/>
        <v>0</v>
      </c>
      <c r="N33" s="50">
        <f t="shared" si="101"/>
        <v>0</v>
      </c>
      <c r="O33" s="50">
        <f t="shared" si="101"/>
        <v>4635</v>
      </c>
      <c r="P33" s="50">
        <f t="shared" si="101"/>
        <v>2740</v>
      </c>
      <c r="Q33" s="50">
        <f t="shared" si="101"/>
        <v>3172</v>
      </c>
      <c r="R33" s="50">
        <f t="shared" si="101"/>
        <v>3050</v>
      </c>
      <c r="S33" s="50">
        <f t="shared" si="101"/>
        <v>-3555</v>
      </c>
      <c r="T33" s="50">
        <f t="shared" si="101"/>
        <v>3945</v>
      </c>
      <c r="U33" s="50">
        <f t="shared" si="101"/>
        <v>9628</v>
      </c>
      <c r="V33" s="50">
        <f t="shared" si="101"/>
        <v>13827</v>
      </c>
      <c r="W33" s="50">
        <f t="shared" si="101"/>
        <v>8420</v>
      </c>
      <c r="X33" s="50">
        <f t="shared" si="101"/>
        <v>14011</v>
      </c>
      <c r="Y33" s="50">
        <f t="shared" si="101"/>
        <v>10136</v>
      </c>
      <c r="Z33" s="50">
        <f t="shared" si="101"/>
        <v>2894</v>
      </c>
      <c r="AA33" s="50">
        <f t="shared" si="101"/>
        <v>16826</v>
      </c>
      <c r="AB33" s="50">
        <f t="shared" si="101"/>
        <v>10010</v>
      </c>
      <c r="AC33" s="50">
        <f t="shared" si="101"/>
        <v>15957</v>
      </c>
      <c r="AD33" s="50">
        <f t="shared" si="101"/>
        <v>12019</v>
      </c>
      <c r="AE33" s="50">
        <f t="shared" si="101"/>
        <v>16708.430000000008</v>
      </c>
      <c r="AF33" s="50">
        <f t="shared" si="101"/>
        <v>13742.520000000022</v>
      </c>
      <c r="AG33" s="50">
        <f t="shared" si="101"/>
        <v>14986.780000000042</v>
      </c>
      <c r="AH33" s="50">
        <f t="shared" si="101"/>
        <v>15469.950000000037</v>
      </c>
      <c r="AI33" s="50">
        <f t="shared" si="101"/>
        <v>21946.950000000041</v>
      </c>
      <c r="AJ33" s="50">
        <f t="shared" si="101"/>
        <v>16804.616666666712</v>
      </c>
      <c r="AK33" s="50">
        <f t="shared" si="101"/>
        <v>19662.28333333338</v>
      </c>
      <c r="AL33" s="50">
        <f t="shared" si="101"/>
        <v>19519.950000000052</v>
      </c>
      <c r="AM33" s="50">
        <f t="shared" ref="AM33" si="102">AM32+AL33</f>
        <v>33451.950000000055</v>
      </c>
      <c r="AN33" s="50">
        <f t="shared" ref="AN33" si="103">AN32+AM33</f>
        <v>26635.950000000055</v>
      </c>
      <c r="AO33" s="50">
        <f t="shared" ref="AO33" si="104">AO32+AN33</f>
        <v>32582.950000000055</v>
      </c>
      <c r="AP33" s="50">
        <f t="shared" ref="AP33" si="105">AP32+AO33</f>
        <v>28644.950000000055</v>
      </c>
      <c r="AQ33" s="50">
        <f t="shared" ref="AQ33" si="106">AQ32+AP33</f>
        <v>33334.380000000063</v>
      </c>
      <c r="AR33" s="50">
        <f t="shared" ref="AR33" si="107">AR32+AQ33</f>
        <v>30368.470000000074</v>
      </c>
      <c r="AS33" s="50">
        <f t="shared" ref="AS33" si="108">AS32+AR33</f>
        <v>31612.730000000098</v>
      </c>
      <c r="AT33" s="50">
        <f t="shared" ref="AT33" si="109">AT32+AS33</f>
        <v>32095.900000000096</v>
      </c>
      <c r="AU33" s="50">
        <f t="shared" ref="AU33" si="110">AU32+AT33</f>
        <v>9322.900000000096</v>
      </c>
      <c r="AV33" s="50">
        <f t="shared" ref="AV33" si="111">AV32+AU33</f>
        <v>-5651.099999999904</v>
      </c>
      <c r="AW33" s="50">
        <v>0</v>
      </c>
      <c r="AX33" s="50">
        <f t="shared" ref="AX33" si="112">AX32+AW33</f>
        <v>0</v>
      </c>
      <c r="AY33" s="50">
        <f t="shared" ref="AY33" si="113">AY32+AX33</f>
        <v>0</v>
      </c>
      <c r="AZ33" s="50">
        <f t="shared" ref="AZ33" si="114">AZ32+AY33</f>
        <v>0</v>
      </c>
      <c r="BA33" s="50">
        <f t="shared" ref="BA33" si="115">BA32+AZ33</f>
        <v>0</v>
      </c>
      <c r="BB33" s="50">
        <f t="shared" ref="BB33" si="116">BB32+BA33</f>
        <v>0</v>
      </c>
      <c r="BC33" s="50">
        <f t="shared" ref="BC33" si="117">BC32+BB33</f>
        <v>0</v>
      </c>
      <c r="BD33" s="50">
        <f t="shared" ref="BD33" si="118">BD32+BC33</f>
        <v>0</v>
      </c>
      <c r="BE33" s="50">
        <f t="shared" ref="BE33" si="119">BE32+BD33</f>
        <v>0</v>
      </c>
      <c r="BF33" s="50">
        <f t="shared" ref="BF33" si="120">BF32+BE33</f>
        <v>0</v>
      </c>
      <c r="BG33" s="50">
        <f t="shared" ref="BG33" si="121">BG32+BF33</f>
        <v>0</v>
      </c>
      <c r="BH33" s="50">
        <f t="shared" ref="BH33" si="122">BH32+BG33</f>
        <v>0</v>
      </c>
      <c r="BI33" s="50">
        <f t="shared" ref="BI33" si="123">BI32+BH33</f>
        <v>0</v>
      </c>
      <c r="BJ33" s="50">
        <f t="shared" ref="BJ33" si="124">BJ32+BI33</f>
        <v>0</v>
      </c>
      <c r="BK33" s="50">
        <f t="shared" ref="BK33" si="125">BK32+BJ33</f>
        <v>0</v>
      </c>
      <c r="BL33" s="50">
        <v>0</v>
      </c>
      <c r="BM33" s="50">
        <f t="shared" ref="BM33" si="126">BM32+BL33</f>
        <v>5947</v>
      </c>
      <c r="BN33" s="50">
        <f t="shared" ref="BN33" si="127">BN32+BM33</f>
        <v>2009</v>
      </c>
      <c r="BO33" s="50">
        <f t="shared" ref="BO33" si="128">BO32+BN33</f>
        <v>6698.4300000000076</v>
      </c>
      <c r="BP33" s="50">
        <f t="shared" ref="BP33" si="129">BP32+BO33</f>
        <v>3732.5200000000186</v>
      </c>
      <c r="BQ33" s="50">
        <f t="shared" ref="BQ33" si="130">BQ32+BP33</f>
        <v>4976.7800000000389</v>
      </c>
      <c r="BR33" s="50">
        <f t="shared" ref="BR33" si="131">BR32+BQ33</f>
        <v>5459.9500000000371</v>
      </c>
      <c r="BS33" s="50">
        <f t="shared" ref="BS33" si="132">BS32+BR33</f>
        <v>11936.950000000041</v>
      </c>
      <c r="BT33" s="50">
        <f t="shared" ref="BT33" si="133">BT32+BS33</f>
        <v>6794.6166666667123</v>
      </c>
      <c r="BU33" s="50">
        <f t="shared" ref="BU33" si="134">BU32+BT33</f>
        <v>9652.2833333333801</v>
      </c>
      <c r="BV33" s="50">
        <f t="shared" ref="BV33" si="135">BV32+BU33</f>
        <v>9509.9500000000517</v>
      </c>
      <c r="BW33" s="16"/>
      <c r="BX33" s="27"/>
    </row>
    <row r="34" spans="1:76" ht="18.75" customHeight="1">
      <c r="A34" s="49"/>
      <c r="B34" s="16"/>
      <c r="C34" s="16"/>
      <c r="D34" s="16"/>
      <c r="E34" s="50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27"/>
    </row>
    <row r="35" spans="1:76" ht="18.75" customHeight="1">
      <c r="A35" s="49" t="s">
        <v>32</v>
      </c>
      <c r="B35" s="16"/>
      <c r="C35" s="50"/>
      <c r="D35" s="16"/>
      <c r="E35" s="16"/>
      <c r="F35" s="16"/>
      <c r="G35" s="16"/>
      <c r="H35" s="26">
        <f t="shared" ref="H35:N35" si="136">AVERAGE(C26:H26)</f>
        <v>0</v>
      </c>
      <c r="I35" s="26">
        <f t="shared" si="136"/>
        <v>0</v>
      </c>
      <c r="J35" s="26">
        <f t="shared" si="136"/>
        <v>0</v>
      </c>
      <c r="K35" s="26">
        <f t="shared" si="136"/>
        <v>0</v>
      </c>
      <c r="L35" s="26">
        <f t="shared" si="136"/>
        <v>0</v>
      </c>
      <c r="M35" s="26">
        <f t="shared" si="136"/>
        <v>0</v>
      </c>
      <c r="N35" s="26">
        <f t="shared" si="136"/>
        <v>0</v>
      </c>
      <c r="O35" s="26"/>
      <c r="P35" s="26"/>
      <c r="Q35" s="26"/>
      <c r="R35" s="26"/>
      <c r="S35" s="26"/>
      <c r="T35" s="26">
        <f t="shared" ref="T35:AL35" si="137">AVERAGE(O22:T22)</f>
        <v>20193</v>
      </c>
      <c r="U35" s="26">
        <f t="shared" si="137"/>
        <v>20969.166666666668</v>
      </c>
      <c r="V35" s="26">
        <f t="shared" si="137"/>
        <v>21848.333333333332</v>
      </c>
      <c r="W35" s="26">
        <f t="shared" si="137"/>
        <v>21981.833333333332</v>
      </c>
      <c r="X35" s="26">
        <f t="shared" si="137"/>
        <v>21914.5</v>
      </c>
      <c r="Y35" s="26">
        <f t="shared" si="137"/>
        <v>21853.666666666668</v>
      </c>
      <c r="Z35" s="26">
        <f t="shared" si="137"/>
        <v>22666.5</v>
      </c>
      <c r="AA35" s="26">
        <f t="shared" si="137"/>
        <v>23251.5</v>
      </c>
      <c r="AB35" s="26">
        <f t="shared" si="137"/>
        <v>22720.166666666668</v>
      </c>
      <c r="AC35" s="26">
        <f t="shared" si="137"/>
        <v>22520.833333333332</v>
      </c>
      <c r="AD35" s="26">
        <f t="shared" si="137"/>
        <v>21937.666666666668</v>
      </c>
      <c r="AE35" s="26">
        <f t="shared" si="137"/>
        <v>21616.733333333334</v>
      </c>
      <c r="AF35" s="26">
        <f t="shared" si="137"/>
        <v>21355.439999999999</v>
      </c>
      <c r="AG35" s="26">
        <f t="shared" si="137"/>
        <v>21402.921666666665</v>
      </c>
      <c r="AH35" s="26">
        <f t="shared" si="137"/>
        <v>21560.445</v>
      </c>
      <c r="AI35" s="26">
        <f t="shared" si="137"/>
        <v>21772.945</v>
      </c>
      <c r="AJ35" s="26">
        <f t="shared" si="137"/>
        <v>22448.333888888887</v>
      </c>
      <c r="AK35" s="26">
        <f t="shared" si="137"/>
        <v>23189.156111111111</v>
      </c>
      <c r="AL35" s="26">
        <f t="shared" si="137"/>
        <v>23706.338333333333</v>
      </c>
      <c r="AM35" s="26">
        <f t="shared" ref="AM35" si="138">AVERAGE(AH22:AM22)</f>
        <v>23658.856666666663</v>
      </c>
      <c r="AN35" s="26">
        <f t="shared" ref="AN35" si="139">AVERAGE(AI22:AN22)</f>
        <v>23501.333333333332</v>
      </c>
      <c r="AO35" s="26">
        <f t="shared" ref="AO35" si="140">AVERAGE(AJ22:AO22)</f>
        <v>23288.833333333332</v>
      </c>
      <c r="AP35" s="26">
        <f t="shared" ref="AP35" si="141">AVERAGE(AK22:AP22)</f>
        <v>22613.444444444442</v>
      </c>
      <c r="AQ35" s="26">
        <f t="shared" ref="AQ35" si="142">AVERAGE(AL22:AQ22)</f>
        <v>21872.622222222224</v>
      </c>
      <c r="AR35" s="26">
        <f t="shared" ref="AR35" si="143">AVERAGE(AM22:AR22)</f>
        <v>21355.439999999999</v>
      </c>
      <c r="AS35" s="26">
        <f t="shared" ref="AS35" si="144">AVERAGE(AN22:AS22)</f>
        <v>21402.921666666665</v>
      </c>
      <c r="AT35" s="26">
        <f t="shared" ref="AT35" si="145">AVERAGE(AO22:AT22)</f>
        <v>21560.445</v>
      </c>
      <c r="AU35" s="26">
        <f t="shared" ref="AU35" si="146">AVERAGE(AP22:AU22)</f>
        <v>21356.778333333332</v>
      </c>
      <c r="AV35" s="26">
        <f t="shared" ref="AV35" si="147">AVERAGE(AQ22:AV22)</f>
        <v>18170.778333333332</v>
      </c>
      <c r="AW35" s="26">
        <v>0</v>
      </c>
      <c r="AX35" s="26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0</v>
      </c>
      <c r="BJ35" s="26">
        <v>0</v>
      </c>
      <c r="BK35" s="26">
        <v>0</v>
      </c>
      <c r="BL35" s="26">
        <v>0</v>
      </c>
      <c r="BM35" s="26">
        <f t="shared" ref="BM35" si="148">AVERAGE(BH22:BM22)</f>
        <v>3480</v>
      </c>
      <c r="BN35" s="26">
        <f t="shared" ref="BN35" si="149">AVERAGE(BI22:BN22)</f>
        <v>6975.833333333333</v>
      </c>
      <c r="BO35" s="26">
        <f t="shared" ref="BO35" si="150">AVERAGE(BJ22:BO22)</f>
        <v>10406.233333333334</v>
      </c>
      <c r="BP35" s="26">
        <f t="shared" ref="BP35" si="151">AVERAGE(BK22:BP22)</f>
        <v>14060.273333333333</v>
      </c>
      <c r="BQ35" s="26">
        <f t="shared" ref="BQ35" si="152">AVERAGE(BL22:BQ22)</f>
        <v>17797.755000000001</v>
      </c>
      <c r="BR35" s="26">
        <f t="shared" ref="BR35" si="153">AVERAGE(BM22:BR22)</f>
        <v>21560.445</v>
      </c>
      <c r="BS35" s="26">
        <f t="shared" ref="BS35" si="154">AVERAGE(BN22:BS22)</f>
        <v>21772.945</v>
      </c>
      <c r="BT35" s="26">
        <f t="shared" ref="BT35" si="155">AVERAGE(BO22:BT22)</f>
        <v>22448.333888888887</v>
      </c>
      <c r="BU35" s="26">
        <f t="shared" ref="BU35" si="156">AVERAGE(BP22:BU22)</f>
        <v>23189.156111111111</v>
      </c>
      <c r="BV35" s="26">
        <f t="shared" ref="BV35" si="157">AVERAGE(BQ22:BV22)</f>
        <v>23706.338333333333</v>
      </c>
      <c r="BW35" s="16"/>
      <c r="BX35" s="27"/>
    </row>
    <row r="36" spans="1:76" ht="18.75" customHeight="1">
      <c r="A36" s="49" t="s">
        <v>33</v>
      </c>
      <c r="B36" s="16"/>
      <c r="C36" s="50"/>
      <c r="D36" s="16"/>
      <c r="E36" s="16"/>
      <c r="F36" s="16"/>
      <c r="G36" s="50"/>
      <c r="H36" s="26">
        <f t="shared" ref="H36:N36" si="158">2*H35</f>
        <v>0</v>
      </c>
      <c r="I36" s="26">
        <f t="shared" si="158"/>
        <v>0</v>
      </c>
      <c r="J36" s="26">
        <f t="shared" si="158"/>
        <v>0</v>
      </c>
      <c r="K36" s="26">
        <f t="shared" si="158"/>
        <v>0</v>
      </c>
      <c r="L36" s="26">
        <f t="shared" si="158"/>
        <v>0</v>
      </c>
      <c r="M36" s="26">
        <f t="shared" si="158"/>
        <v>0</v>
      </c>
      <c r="N36" s="26">
        <f t="shared" si="158"/>
        <v>0</v>
      </c>
      <c r="O36" s="26"/>
      <c r="P36" s="26"/>
      <c r="Q36" s="26"/>
      <c r="R36" s="26"/>
      <c r="S36" s="26"/>
      <c r="T36" s="26">
        <f t="shared" ref="T36:AL36" si="159">2*T35</f>
        <v>40386</v>
      </c>
      <c r="U36" s="26">
        <f t="shared" si="159"/>
        <v>41938.333333333336</v>
      </c>
      <c r="V36" s="26">
        <f t="shared" si="159"/>
        <v>43696.666666666664</v>
      </c>
      <c r="W36" s="26">
        <f t="shared" si="159"/>
        <v>43963.666666666664</v>
      </c>
      <c r="X36" s="26">
        <f t="shared" si="159"/>
        <v>43829</v>
      </c>
      <c r="Y36" s="26">
        <f t="shared" si="159"/>
        <v>43707.333333333336</v>
      </c>
      <c r="Z36" s="26">
        <f t="shared" si="159"/>
        <v>45333</v>
      </c>
      <c r="AA36" s="26">
        <f t="shared" si="159"/>
        <v>46503</v>
      </c>
      <c r="AB36" s="26">
        <f t="shared" si="159"/>
        <v>45440.333333333336</v>
      </c>
      <c r="AC36" s="26">
        <f t="shared" si="159"/>
        <v>45041.666666666664</v>
      </c>
      <c r="AD36" s="26">
        <f t="shared" si="159"/>
        <v>43875.333333333336</v>
      </c>
      <c r="AE36" s="26">
        <f t="shared" si="159"/>
        <v>43233.466666666667</v>
      </c>
      <c r="AF36" s="26">
        <f t="shared" si="159"/>
        <v>42710.879999999997</v>
      </c>
      <c r="AG36" s="26">
        <f t="shared" si="159"/>
        <v>42805.843333333331</v>
      </c>
      <c r="AH36" s="26">
        <f t="shared" si="159"/>
        <v>43120.89</v>
      </c>
      <c r="AI36" s="26">
        <f t="shared" si="159"/>
        <v>43545.89</v>
      </c>
      <c r="AJ36" s="26">
        <f t="shared" si="159"/>
        <v>44896.667777777773</v>
      </c>
      <c r="AK36" s="26">
        <f t="shared" si="159"/>
        <v>46378.312222222223</v>
      </c>
      <c r="AL36" s="26">
        <f t="shared" si="159"/>
        <v>47412.676666666666</v>
      </c>
      <c r="AM36" s="26">
        <f t="shared" ref="AM36:AX36" si="160">2*AM35</f>
        <v>47317.713333333326</v>
      </c>
      <c r="AN36" s="26">
        <f t="shared" si="160"/>
        <v>47002.666666666664</v>
      </c>
      <c r="AO36" s="26">
        <f t="shared" si="160"/>
        <v>46577.666666666664</v>
      </c>
      <c r="AP36" s="26">
        <f t="shared" si="160"/>
        <v>45226.888888888883</v>
      </c>
      <c r="AQ36" s="26">
        <f t="shared" si="160"/>
        <v>43745.244444444448</v>
      </c>
      <c r="AR36" s="26">
        <f t="shared" si="160"/>
        <v>42710.879999999997</v>
      </c>
      <c r="AS36" s="26">
        <f t="shared" si="160"/>
        <v>42805.843333333331</v>
      </c>
      <c r="AT36" s="26">
        <f t="shared" si="160"/>
        <v>43120.89</v>
      </c>
      <c r="AU36" s="26">
        <f t="shared" si="160"/>
        <v>42713.556666666664</v>
      </c>
      <c r="AV36" s="26">
        <f t="shared" si="160"/>
        <v>36341.556666666664</v>
      </c>
      <c r="AW36" s="26">
        <f t="shared" si="160"/>
        <v>0</v>
      </c>
      <c r="AX36" s="26">
        <f t="shared" si="160"/>
        <v>0</v>
      </c>
      <c r="AY36" s="26">
        <f t="shared" ref="AY36:BJ36" si="161">2*AY35</f>
        <v>0</v>
      </c>
      <c r="AZ36" s="26">
        <f t="shared" si="161"/>
        <v>0</v>
      </c>
      <c r="BA36" s="26">
        <f t="shared" si="161"/>
        <v>0</v>
      </c>
      <c r="BB36" s="26">
        <f t="shared" si="161"/>
        <v>0</v>
      </c>
      <c r="BC36" s="26">
        <f t="shared" si="161"/>
        <v>0</v>
      </c>
      <c r="BD36" s="26">
        <f t="shared" si="161"/>
        <v>0</v>
      </c>
      <c r="BE36" s="26">
        <f t="shared" si="161"/>
        <v>0</v>
      </c>
      <c r="BF36" s="26">
        <f t="shared" si="161"/>
        <v>0</v>
      </c>
      <c r="BG36" s="26">
        <f t="shared" si="161"/>
        <v>0</v>
      </c>
      <c r="BH36" s="26">
        <f t="shared" si="161"/>
        <v>0</v>
      </c>
      <c r="BI36" s="26">
        <f t="shared" si="161"/>
        <v>0</v>
      </c>
      <c r="BJ36" s="26">
        <f t="shared" si="161"/>
        <v>0</v>
      </c>
      <c r="BK36" s="26">
        <f t="shared" ref="BK36:BV36" si="162">2*BK35</f>
        <v>0</v>
      </c>
      <c r="BL36" s="26">
        <f t="shared" si="162"/>
        <v>0</v>
      </c>
      <c r="BM36" s="26">
        <f t="shared" si="162"/>
        <v>6960</v>
      </c>
      <c r="BN36" s="26">
        <f t="shared" si="162"/>
        <v>13951.666666666666</v>
      </c>
      <c r="BO36" s="26">
        <f t="shared" si="162"/>
        <v>20812.466666666667</v>
      </c>
      <c r="BP36" s="26">
        <f t="shared" si="162"/>
        <v>28120.546666666665</v>
      </c>
      <c r="BQ36" s="26">
        <f t="shared" si="162"/>
        <v>35595.51</v>
      </c>
      <c r="BR36" s="26">
        <f t="shared" si="162"/>
        <v>43120.89</v>
      </c>
      <c r="BS36" s="26">
        <f t="shared" si="162"/>
        <v>43545.89</v>
      </c>
      <c r="BT36" s="26">
        <f t="shared" si="162"/>
        <v>44896.667777777773</v>
      </c>
      <c r="BU36" s="26">
        <f t="shared" si="162"/>
        <v>46378.312222222223</v>
      </c>
      <c r="BV36" s="26">
        <f t="shared" si="162"/>
        <v>47412.676666666666</v>
      </c>
      <c r="BW36" s="16"/>
      <c r="BX36" s="27"/>
    </row>
    <row r="37" spans="1:76" ht="18.75" customHeight="1">
      <c r="A37" s="49" t="s">
        <v>34</v>
      </c>
      <c r="B37" s="16"/>
      <c r="C37" s="16"/>
      <c r="D37" s="16"/>
      <c r="E37" s="16"/>
      <c r="F37" s="16"/>
      <c r="G37" s="50"/>
      <c r="H37" s="52">
        <f t="shared" ref="H37:N37" si="163">H28-H36</f>
        <v>0</v>
      </c>
      <c r="I37" s="52">
        <f t="shared" si="163"/>
        <v>0</v>
      </c>
      <c r="J37" s="52">
        <f t="shared" si="163"/>
        <v>0</v>
      </c>
      <c r="K37" s="52">
        <f t="shared" si="163"/>
        <v>0</v>
      </c>
      <c r="L37" s="52">
        <f t="shared" si="163"/>
        <v>0</v>
      </c>
      <c r="M37" s="52">
        <f t="shared" si="163"/>
        <v>0</v>
      </c>
      <c r="N37" s="52">
        <f t="shared" si="163"/>
        <v>0</v>
      </c>
      <c r="O37" s="52"/>
      <c r="P37" s="52"/>
      <c r="Q37" s="52"/>
      <c r="R37" s="52"/>
      <c r="S37" s="52"/>
      <c r="T37" s="52">
        <f t="shared" ref="T37:AL37" si="164">T28-T36</f>
        <v>-32954</v>
      </c>
      <c r="U37" s="52">
        <f t="shared" si="164"/>
        <v>-28823.333333333336</v>
      </c>
      <c r="V37" s="52">
        <f t="shared" si="164"/>
        <v>-26382.666666666664</v>
      </c>
      <c r="W37" s="52">
        <f t="shared" si="164"/>
        <v>-32056.666666666664</v>
      </c>
      <c r="X37" s="52">
        <f t="shared" si="164"/>
        <v>-26331</v>
      </c>
      <c r="Y37" s="52">
        <f t="shared" si="164"/>
        <v>-30084.333333333336</v>
      </c>
      <c r="Z37" s="52">
        <f t="shared" si="164"/>
        <v>-38952</v>
      </c>
      <c r="AA37" s="52">
        <f t="shared" si="164"/>
        <v>-26190</v>
      </c>
      <c r="AB37" s="52">
        <f t="shared" si="164"/>
        <v>-31943.333333333336</v>
      </c>
      <c r="AC37" s="52">
        <f t="shared" si="164"/>
        <v>-25597.666666666664</v>
      </c>
      <c r="AD37" s="52">
        <f t="shared" si="164"/>
        <v>-28369.333333333336</v>
      </c>
      <c r="AE37" s="52">
        <f t="shared" si="164"/>
        <v>-23038.03666666666</v>
      </c>
      <c r="AF37" s="52">
        <f t="shared" si="164"/>
        <v>-25481.359999999975</v>
      </c>
      <c r="AG37" s="52">
        <f t="shared" si="164"/>
        <v>-24332.063333333288</v>
      </c>
      <c r="AH37" s="52">
        <f t="shared" si="164"/>
        <v>-24163.939999999962</v>
      </c>
      <c r="AI37" s="52">
        <f t="shared" si="164"/>
        <v>-18111.939999999959</v>
      </c>
      <c r="AJ37" s="52">
        <f t="shared" si="164"/>
        <v>-24605.051111111061</v>
      </c>
      <c r="AK37" s="52">
        <f t="shared" si="164"/>
        <v>-23229.028888888843</v>
      </c>
      <c r="AL37" s="52">
        <f t="shared" si="164"/>
        <v>-24405.726666666615</v>
      </c>
      <c r="AM37" s="52">
        <f t="shared" ref="AM37:AX37" si="165">AM28-AM36</f>
        <v>-10378.763333333271</v>
      </c>
      <c r="AN37" s="52">
        <f t="shared" si="165"/>
        <v>-16879.716666666609</v>
      </c>
      <c r="AO37" s="52">
        <f t="shared" si="165"/>
        <v>-10507.716666666609</v>
      </c>
      <c r="AP37" s="52">
        <f t="shared" si="165"/>
        <v>-13094.938888888828</v>
      </c>
      <c r="AQ37" s="52">
        <f t="shared" si="165"/>
        <v>-6923.8644444443853</v>
      </c>
      <c r="AR37" s="52">
        <f t="shared" si="165"/>
        <v>-8855.4099999999235</v>
      </c>
      <c r="AS37" s="52">
        <f t="shared" si="165"/>
        <v>-7706.1133333332327</v>
      </c>
      <c r="AT37" s="52">
        <f t="shared" si="165"/>
        <v>-7537.9899999999034</v>
      </c>
      <c r="AU37" s="52">
        <f t="shared" si="165"/>
        <v>-59498.556666666664</v>
      </c>
      <c r="AV37" s="52">
        <f t="shared" si="165"/>
        <v>-40395.556666666664</v>
      </c>
      <c r="AW37" s="52">
        <v>0</v>
      </c>
      <c r="AX37" s="52">
        <f t="shared" si="165"/>
        <v>57000</v>
      </c>
      <c r="AY37" s="52">
        <f t="shared" ref="AY37:BJ37" si="166">AY28-AY36</f>
        <v>0</v>
      </c>
      <c r="AZ37" s="52">
        <f t="shared" si="166"/>
        <v>0</v>
      </c>
      <c r="BA37" s="52">
        <f t="shared" si="166"/>
        <v>0</v>
      </c>
      <c r="BB37" s="52">
        <f t="shared" si="166"/>
        <v>0</v>
      </c>
      <c r="BC37" s="52">
        <f t="shared" si="166"/>
        <v>9000</v>
      </c>
      <c r="BD37" s="52">
        <f t="shared" si="166"/>
        <v>0</v>
      </c>
      <c r="BE37" s="52">
        <f t="shared" si="166"/>
        <v>0</v>
      </c>
      <c r="BF37" s="52">
        <f t="shared" si="166"/>
        <v>0</v>
      </c>
      <c r="BG37" s="52">
        <f t="shared" si="166"/>
        <v>0</v>
      </c>
      <c r="BH37" s="52">
        <f t="shared" si="166"/>
        <v>0</v>
      </c>
      <c r="BI37" s="52">
        <f t="shared" si="166"/>
        <v>0</v>
      </c>
      <c r="BJ37" s="52">
        <f t="shared" si="166"/>
        <v>0</v>
      </c>
      <c r="BK37" s="52">
        <f t="shared" ref="BK37:BV37" si="167">BK28-BK36</f>
        <v>0</v>
      </c>
      <c r="BL37" s="52">
        <f t="shared" si="167"/>
        <v>0</v>
      </c>
      <c r="BM37" s="52">
        <f t="shared" si="167"/>
        <v>-1013</v>
      </c>
      <c r="BN37" s="52">
        <f t="shared" si="167"/>
        <v>-11942.666666666666</v>
      </c>
      <c r="BO37" s="52">
        <f t="shared" si="167"/>
        <v>-14114.03666666666</v>
      </c>
      <c r="BP37" s="52">
        <f t="shared" si="167"/>
        <v>-24388.026666666647</v>
      </c>
      <c r="BQ37" s="52">
        <f t="shared" si="167"/>
        <v>-30618.729999999963</v>
      </c>
      <c r="BR37" s="52">
        <f t="shared" si="167"/>
        <v>-37660.939999999959</v>
      </c>
      <c r="BS37" s="52">
        <f t="shared" si="167"/>
        <v>-31608.939999999959</v>
      </c>
      <c r="BT37" s="52">
        <f t="shared" si="167"/>
        <v>-38102.051111111061</v>
      </c>
      <c r="BU37" s="52">
        <f t="shared" si="167"/>
        <v>-36726.028888888846</v>
      </c>
      <c r="BV37" s="52">
        <f t="shared" si="167"/>
        <v>-37902.726666666611</v>
      </c>
      <c r="BW37" s="16"/>
      <c r="BX37" s="27"/>
    </row>
    <row r="38" spans="1:76" ht="18.75" customHeight="1">
      <c r="A38" s="4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</row>
    <row r="39" spans="1:76" ht="9.75" customHeight="1">
      <c r="A39" s="4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3"/>
    </row>
    <row r="40" spans="1:76" ht="9.75" customHeight="1">
      <c r="A40" s="4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</row>
    <row r="41" spans="1:76" ht="9.75" customHeight="1">
      <c r="A41" s="5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54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</row>
    <row r="42" spans="1:76" ht="9.75" customHeight="1">
      <c r="A42" s="5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</row>
    <row r="43" spans="1:76" ht="9.75" customHeight="1">
      <c r="A43" s="5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</row>
    <row r="44" spans="1:76" ht="9.75" customHeight="1">
      <c r="A44" s="5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</row>
    <row r="45" spans="1:76" ht="9.75" customHeight="1">
      <c r="A45" s="5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</row>
    <row r="46" spans="1:76" ht="9.75" customHeight="1">
      <c r="A46" s="5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</row>
    <row r="47" spans="1:76" ht="9.75" customHeight="1">
      <c r="A47" s="5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</row>
    <row r="48" spans="1:76" ht="9.75" customHeight="1">
      <c r="A48" s="5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</row>
    <row r="49" spans="1:76" ht="9.75" customHeight="1">
      <c r="A49" s="5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</row>
    <row r="50" spans="1:76" ht="9.75" customHeight="1">
      <c r="A50" s="5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</row>
    <row r="51" spans="1:76" ht="9.75" customHeight="1">
      <c r="A51" s="5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</row>
    <row r="52" spans="1:76" ht="9.75" customHeight="1">
      <c r="A52" s="5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</row>
    <row r="53" spans="1:76" ht="9.75" customHeight="1">
      <c r="A53" s="5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</row>
    <row r="54" spans="1:76" ht="9.75" customHeight="1">
      <c r="A54" s="5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</row>
    <row r="55" spans="1:76" ht="9.75" customHeight="1">
      <c r="A55" s="5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</row>
    <row r="56" spans="1:76" ht="9.75" customHeight="1">
      <c r="A56" s="5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</row>
    <row r="57" spans="1:76" ht="9.75" customHeight="1">
      <c r="A57" s="5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</row>
    <row r="58" spans="1:76" ht="9.75" customHeight="1">
      <c r="A58" s="5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</row>
    <row r="59" spans="1:76" ht="9.75" customHeight="1">
      <c r="A59" s="5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</row>
    <row r="60" spans="1:76" ht="9.75" customHeight="1">
      <c r="A60" s="5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</row>
    <row r="61" spans="1:76" ht="9.75" customHeight="1">
      <c r="A61" s="5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</row>
    <row r="62" spans="1:76" ht="9.75" customHeight="1">
      <c r="A62" s="5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</row>
    <row r="63" spans="1:76" ht="9.75" customHeight="1">
      <c r="A63" s="5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</row>
    <row r="64" spans="1:76" ht="9.75" customHeight="1">
      <c r="A64" s="5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</row>
    <row r="65" spans="1:76" ht="9.75" customHeight="1">
      <c r="A65" s="5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</row>
    <row r="66" spans="1:76" ht="9.75" customHeight="1">
      <c r="A66" s="5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</row>
    <row r="67" spans="1:76" ht="9.75" customHeight="1">
      <c r="A67" s="5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</row>
    <row r="68" spans="1:76" ht="9.75" customHeight="1">
      <c r="A68" s="5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</row>
    <row r="69" spans="1:76" ht="9.75" customHeight="1">
      <c r="A69" s="5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</row>
    <row r="70" spans="1:76" ht="9.75" customHeight="1">
      <c r="A70" s="5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</row>
    <row r="71" spans="1:76" ht="9.75" customHeight="1">
      <c r="A71" s="5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</row>
    <row r="72" spans="1:76" ht="9.75" customHeight="1">
      <c r="A72" s="5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</row>
    <row r="73" spans="1:76" ht="9.75" customHeight="1">
      <c r="A73" s="5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</row>
    <row r="74" spans="1:76" ht="9.75" customHeight="1">
      <c r="A74" s="5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</row>
    <row r="75" spans="1:76" ht="9.75" customHeight="1">
      <c r="A75" s="5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</row>
    <row r="76" spans="1:76" ht="9.75" customHeight="1">
      <c r="A76" s="5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</row>
    <row r="77" spans="1:76" ht="9.75" customHeight="1">
      <c r="A77" s="5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</row>
    <row r="78" spans="1:76" ht="9.75" customHeight="1">
      <c r="A78" s="5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</row>
    <row r="79" spans="1:76" ht="9.75" customHeight="1">
      <c r="A79" s="5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</row>
    <row r="80" spans="1:76" ht="9.75" customHeight="1">
      <c r="A80" s="5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</row>
    <row r="81" spans="1:76" ht="9.75" customHeight="1">
      <c r="A81" s="5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</row>
    <row r="82" spans="1:76" ht="9.75" customHeight="1">
      <c r="A82" s="5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</row>
    <row r="83" spans="1:76" ht="9.75" customHeight="1">
      <c r="A83" s="5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</row>
    <row r="84" spans="1:76" ht="9.75" customHeight="1">
      <c r="A84" s="5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</row>
    <row r="85" spans="1:76" ht="9.75" customHeight="1">
      <c r="A85" s="5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</row>
    <row r="86" spans="1:76" ht="9.75" customHeight="1">
      <c r="A86" s="5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</row>
    <row r="87" spans="1:76" ht="9.75" customHeight="1">
      <c r="A87" s="5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</row>
    <row r="88" spans="1:76" ht="9.75" customHeight="1">
      <c r="A88" s="5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</row>
    <row r="89" spans="1:76" ht="9.75" customHeight="1">
      <c r="A89" s="5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</row>
    <row r="90" spans="1:76" ht="9.75" customHeight="1">
      <c r="A90" s="5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</row>
    <row r="91" spans="1:76" ht="9.75" customHeight="1">
      <c r="A91" s="5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</row>
    <row r="92" spans="1:76" ht="9.75" customHeight="1">
      <c r="A92" s="5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</row>
    <row r="93" spans="1:76" ht="9.75" customHeight="1">
      <c r="A93" s="5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</row>
    <row r="94" spans="1:76" ht="9.75" customHeight="1">
      <c r="A94" s="5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</row>
    <row r="95" spans="1:76" ht="9.75" customHeight="1">
      <c r="A95" s="5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</row>
    <row r="96" spans="1:76" ht="9.75" customHeight="1">
      <c r="A96" s="5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</row>
    <row r="97" spans="1:76" ht="9.75" customHeight="1">
      <c r="A97" s="5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</row>
    <row r="98" spans="1:76" ht="9.75" customHeight="1">
      <c r="A98" s="5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</row>
    <row r="99" spans="1:76" ht="9.75" customHeight="1">
      <c r="A99" s="5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</row>
    <row r="100" spans="1:76" ht="9.75" customHeight="1">
      <c r="A100" s="5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</row>
    <row r="101" spans="1:76" ht="9.75" customHeight="1">
      <c r="A101" s="5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</row>
    <row r="102" spans="1:76" ht="9.75" customHeight="1">
      <c r="A102" s="5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</row>
    <row r="103" spans="1:76" ht="9.75" customHeight="1">
      <c r="A103" s="5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</row>
    <row r="104" spans="1:76" ht="9.75" customHeight="1">
      <c r="A104" s="5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</row>
    <row r="105" spans="1:76" ht="9.75" customHeight="1">
      <c r="A105" s="5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</row>
    <row r="106" spans="1:76" ht="9.75" customHeight="1">
      <c r="A106" s="5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</row>
    <row r="107" spans="1:76" ht="9.75" customHeight="1">
      <c r="A107" s="5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</row>
    <row r="108" spans="1:76" ht="9.75" customHeight="1">
      <c r="A108" s="5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</row>
    <row r="109" spans="1:76" ht="9.75" customHeight="1">
      <c r="A109" s="5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</row>
    <row r="110" spans="1:76" ht="9.75" customHeight="1">
      <c r="A110" s="5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</row>
    <row r="111" spans="1:76" ht="9.75" customHeight="1">
      <c r="A111" s="5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</row>
    <row r="112" spans="1:76" ht="9.75" customHeight="1">
      <c r="A112" s="5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</row>
    <row r="113" spans="1:76" ht="9.75" customHeight="1">
      <c r="A113" s="5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</row>
    <row r="114" spans="1:76" ht="9.75" customHeight="1">
      <c r="A114" s="5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</row>
    <row r="115" spans="1:76" ht="9.75" customHeight="1">
      <c r="A115" s="5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</row>
    <row r="116" spans="1:76" ht="9.75" customHeight="1">
      <c r="A116" s="5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</row>
    <row r="117" spans="1:76" ht="9.75" customHeight="1">
      <c r="A117" s="5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</row>
    <row r="118" spans="1:76" ht="9.75" customHeight="1">
      <c r="A118" s="5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</row>
    <row r="119" spans="1:76" ht="9.75" customHeight="1">
      <c r="A119" s="5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</row>
    <row r="120" spans="1:76" ht="9.75" customHeight="1">
      <c r="A120" s="5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</row>
    <row r="121" spans="1:76" ht="9.75" customHeight="1">
      <c r="A121" s="5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</row>
    <row r="122" spans="1:76" ht="9.75" customHeight="1">
      <c r="A122" s="5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</row>
    <row r="123" spans="1:76" ht="9.75" customHeight="1">
      <c r="A123" s="5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</row>
    <row r="124" spans="1:76" ht="9.75" customHeight="1">
      <c r="A124" s="5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</row>
    <row r="125" spans="1:76" ht="9.75" customHeight="1">
      <c r="A125" s="5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</row>
    <row r="126" spans="1:76" ht="9.75" customHeight="1">
      <c r="A126" s="5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</row>
    <row r="127" spans="1:76" ht="9.75" customHeight="1">
      <c r="A127" s="5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</row>
    <row r="128" spans="1:76" ht="9.75" customHeight="1">
      <c r="A128" s="5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</row>
    <row r="129" spans="1:76" ht="9.75" customHeight="1">
      <c r="A129" s="5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</row>
    <row r="130" spans="1:76" ht="9.75" customHeight="1">
      <c r="A130" s="5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</row>
    <row r="131" spans="1:76" ht="9.75" customHeight="1">
      <c r="A131" s="5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</row>
    <row r="132" spans="1:76" ht="9.75" customHeight="1">
      <c r="A132" s="5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</row>
    <row r="133" spans="1:76" ht="9.75" customHeight="1">
      <c r="A133" s="5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</row>
    <row r="134" spans="1:76" ht="9.75" customHeight="1">
      <c r="A134" s="5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</row>
    <row r="135" spans="1:76" ht="9.75" customHeight="1">
      <c r="A135" s="5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</row>
    <row r="136" spans="1:76" ht="9.75" customHeight="1">
      <c r="A136" s="5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</row>
    <row r="137" spans="1:76" ht="9.75" customHeight="1">
      <c r="A137" s="5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</row>
    <row r="138" spans="1:76" ht="9.75" customHeight="1">
      <c r="A138" s="5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</row>
    <row r="139" spans="1:76" ht="9.75" customHeight="1">
      <c r="A139" s="5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</row>
    <row r="140" spans="1:76" ht="9.75" customHeight="1">
      <c r="A140" s="5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</row>
    <row r="141" spans="1:76" ht="9.75" customHeight="1">
      <c r="A141" s="5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</row>
    <row r="142" spans="1:76" ht="9.75" customHeight="1">
      <c r="A142" s="5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</row>
    <row r="143" spans="1:76" ht="9.75" customHeight="1">
      <c r="A143" s="5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</row>
    <row r="144" spans="1:76" ht="9.75" customHeight="1">
      <c r="A144" s="5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</row>
    <row r="145" spans="1:76" ht="9.75" customHeight="1">
      <c r="A145" s="5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</row>
    <row r="146" spans="1:76" ht="9.75" customHeight="1">
      <c r="A146" s="5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</row>
    <row r="147" spans="1:76" ht="9.75" customHeight="1">
      <c r="A147" s="5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</row>
    <row r="148" spans="1:76" ht="9.75" customHeight="1">
      <c r="A148" s="5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</row>
    <row r="149" spans="1:76" ht="9.75" customHeight="1">
      <c r="A149" s="5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</row>
    <row r="150" spans="1:76" ht="9.75" customHeight="1">
      <c r="A150" s="5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</row>
    <row r="151" spans="1:76" ht="9.75" customHeight="1">
      <c r="A151" s="5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</row>
    <row r="152" spans="1:76" ht="9.75" customHeight="1">
      <c r="A152" s="5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</row>
    <row r="153" spans="1:76" ht="9.75" customHeight="1">
      <c r="A153" s="5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</row>
    <row r="154" spans="1:76" ht="9.75" customHeight="1">
      <c r="A154" s="5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</row>
    <row r="155" spans="1:76" ht="9.75" customHeight="1">
      <c r="A155" s="5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</row>
    <row r="156" spans="1:76" ht="9.75" customHeight="1">
      <c r="A156" s="5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</row>
    <row r="157" spans="1:76" ht="9.75" customHeight="1">
      <c r="A157" s="5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</row>
    <row r="158" spans="1:76" ht="9.75" customHeight="1">
      <c r="A158" s="5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</row>
    <row r="159" spans="1:76" ht="9.75" customHeight="1">
      <c r="A159" s="5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</row>
    <row r="160" spans="1:76" ht="9.75" customHeight="1">
      <c r="A160" s="5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</row>
    <row r="161" spans="1:76" ht="9.75" customHeight="1">
      <c r="A161" s="5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</row>
    <row r="162" spans="1:76" ht="9.75" customHeight="1">
      <c r="A162" s="5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</row>
    <row r="163" spans="1:76" ht="9.75" customHeight="1">
      <c r="A163" s="5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</row>
    <row r="164" spans="1:76" ht="9.75" customHeight="1">
      <c r="A164" s="5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</row>
    <row r="165" spans="1:76" ht="9.75" customHeight="1">
      <c r="A165" s="5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</row>
    <row r="166" spans="1:76" ht="9.75" customHeight="1">
      <c r="A166" s="5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</row>
    <row r="167" spans="1:76" ht="9.75" customHeight="1">
      <c r="A167" s="5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</row>
    <row r="168" spans="1:76" ht="9.75" customHeight="1">
      <c r="A168" s="5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</row>
    <row r="169" spans="1:76" ht="9.75" customHeight="1">
      <c r="A169" s="5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</row>
    <row r="170" spans="1:76" ht="9.75" customHeight="1">
      <c r="A170" s="5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</row>
    <row r="171" spans="1:76" ht="9.75" customHeight="1">
      <c r="A171" s="5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</row>
    <row r="172" spans="1:76" ht="9.75" customHeight="1">
      <c r="A172" s="5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</row>
    <row r="173" spans="1:76" ht="9.75" customHeight="1">
      <c r="A173" s="5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</row>
    <row r="174" spans="1:76" ht="9.75" customHeight="1">
      <c r="A174" s="5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</row>
    <row r="175" spans="1:76" ht="9.75" customHeight="1">
      <c r="A175" s="5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</row>
    <row r="176" spans="1:76" ht="9.75" customHeight="1">
      <c r="A176" s="5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</row>
    <row r="177" spans="1:76" ht="9.75" customHeight="1">
      <c r="A177" s="5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</row>
    <row r="178" spans="1:76" ht="9.75" customHeight="1">
      <c r="A178" s="5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</row>
    <row r="179" spans="1:76" ht="9.75" customHeight="1">
      <c r="A179" s="5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</row>
    <row r="180" spans="1:76" ht="9.75" customHeight="1">
      <c r="A180" s="5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</row>
    <row r="181" spans="1:76" ht="9.75" customHeight="1">
      <c r="A181" s="5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</row>
    <row r="182" spans="1:76" ht="9.75" customHeight="1">
      <c r="A182" s="5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</row>
    <row r="183" spans="1:76" ht="9.75" customHeight="1">
      <c r="A183" s="5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</row>
    <row r="184" spans="1:76" ht="9.75" customHeight="1">
      <c r="A184" s="5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</row>
    <row r="185" spans="1:76" ht="9.75" customHeight="1">
      <c r="A185" s="5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</row>
    <row r="186" spans="1:76" ht="9.75" customHeight="1">
      <c r="A186" s="5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</row>
    <row r="187" spans="1:76" ht="9.75" customHeight="1">
      <c r="A187" s="5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</row>
    <row r="188" spans="1:76" ht="9.75" customHeight="1">
      <c r="A188" s="5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</row>
    <row r="189" spans="1:76" ht="9.75" customHeight="1">
      <c r="A189" s="5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</row>
    <row r="190" spans="1:76" ht="9.75" customHeight="1">
      <c r="A190" s="5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</row>
    <row r="191" spans="1:76" ht="9.75" customHeight="1">
      <c r="A191" s="5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</row>
    <row r="192" spans="1:76" ht="9.75" customHeight="1">
      <c r="A192" s="5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</row>
    <row r="193" spans="1:76" ht="9.75" customHeight="1">
      <c r="A193" s="5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</row>
    <row r="194" spans="1:76" ht="9.75" customHeight="1">
      <c r="A194" s="5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</row>
    <row r="195" spans="1:76" ht="9.75" customHeight="1">
      <c r="A195" s="5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</row>
    <row r="196" spans="1:76" ht="9.75" customHeight="1">
      <c r="A196" s="5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</row>
    <row r="197" spans="1:76" ht="9.75" customHeight="1">
      <c r="A197" s="5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</row>
    <row r="198" spans="1:76" ht="9.75" customHeight="1">
      <c r="A198" s="5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</row>
    <row r="199" spans="1:76" ht="9.75" customHeight="1">
      <c r="A199" s="5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</row>
    <row r="200" spans="1:76" ht="9.75" customHeight="1">
      <c r="A200" s="5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</row>
    <row r="201" spans="1:76" ht="9.75" customHeight="1">
      <c r="A201" s="5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</row>
    <row r="202" spans="1:76" ht="9.75" customHeight="1">
      <c r="A202" s="5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</row>
    <row r="203" spans="1:76" ht="9.75" customHeight="1">
      <c r="A203" s="5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</row>
    <row r="204" spans="1:76" ht="9.75" customHeight="1">
      <c r="A204" s="5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</row>
    <row r="205" spans="1:76" ht="9.75" customHeight="1">
      <c r="A205" s="5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</row>
    <row r="206" spans="1:76" ht="9.75" customHeight="1">
      <c r="A206" s="5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</row>
    <row r="207" spans="1:76" ht="9.75" customHeight="1">
      <c r="A207" s="5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</row>
    <row r="208" spans="1:76" ht="9.75" customHeight="1">
      <c r="A208" s="5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</row>
    <row r="209" spans="1:76" ht="9.75" customHeight="1">
      <c r="A209" s="5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</row>
    <row r="210" spans="1:76" ht="9.75" customHeight="1">
      <c r="A210" s="5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</row>
    <row r="211" spans="1:76" ht="9.75" customHeight="1">
      <c r="A211" s="5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</row>
    <row r="212" spans="1:76" ht="9.75" customHeight="1">
      <c r="A212" s="5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</row>
    <row r="213" spans="1:76" ht="9.75" customHeight="1">
      <c r="A213" s="5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</row>
    <row r="214" spans="1:76" ht="9.75" customHeight="1">
      <c r="A214" s="5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</row>
    <row r="215" spans="1:76" ht="9.75" customHeight="1">
      <c r="A215" s="5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</row>
    <row r="216" spans="1:76" ht="9.75" customHeight="1">
      <c r="A216" s="5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</row>
    <row r="217" spans="1:76" ht="9.75" customHeight="1">
      <c r="A217" s="5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</row>
    <row r="218" spans="1:76" ht="9.75" customHeight="1">
      <c r="A218" s="5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</row>
    <row r="219" spans="1:76" ht="9.75" customHeight="1">
      <c r="A219" s="5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</row>
    <row r="220" spans="1:76" ht="9.75" customHeight="1">
      <c r="A220" s="5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</row>
    <row r="221" spans="1:76" ht="9.75" customHeight="1">
      <c r="A221" s="5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</row>
    <row r="222" spans="1:76" ht="9.75" customHeight="1">
      <c r="A222" s="5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</row>
    <row r="223" spans="1:76" ht="9.75" customHeight="1">
      <c r="A223" s="5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</row>
    <row r="224" spans="1:76" ht="9.75" customHeight="1">
      <c r="A224" s="5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</row>
    <row r="225" spans="1:76" ht="9.75" customHeight="1">
      <c r="A225" s="5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</row>
    <row r="226" spans="1:76" ht="9.75" customHeight="1">
      <c r="A226" s="5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</row>
    <row r="227" spans="1:76" ht="9.75" customHeight="1">
      <c r="A227" s="5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</row>
    <row r="228" spans="1:76" ht="9.75" customHeight="1">
      <c r="A228" s="5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</row>
    <row r="229" spans="1:76" ht="9.75" customHeight="1">
      <c r="A229" s="5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</row>
    <row r="230" spans="1:76" ht="9.75" customHeight="1">
      <c r="A230" s="5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</row>
    <row r="231" spans="1:76" ht="9.75" customHeight="1">
      <c r="A231" s="5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</row>
    <row r="232" spans="1:76" ht="9.75" customHeight="1">
      <c r="A232" s="5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</row>
    <row r="233" spans="1:76" ht="9.75" customHeight="1">
      <c r="A233" s="5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</row>
    <row r="234" spans="1:76" ht="9.75" customHeight="1">
      <c r="A234" s="5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</row>
    <row r="235" spans="1:76" ht="9.75" customHeight="1">
      <c r="A235" s="5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</row>
    <row r="236" spans="1:76" ht="9.75" customHeight="1">
      <c r="A236" s="5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</row>
    <row r="237" spans="1:76" ht="9.75" customHeight="1">
      <c r="A237" s="5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</row>
    <row r="238" spans="1:76" ht="9.75" customHeight="1">
      <c r="A238" s="5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</row>
    <row r="239" spans="1:76" ht="9.75" customHeight="1">
      <c r="A239" s="5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</row>
    <row r="240" spans="1:76" ht="9.75" customHeight="1">
      <c r="A240" s="5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</row>
    <row r="241" spans="1:76" ht="9.75" customHeight="1">
      <c r="A241" s="5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</row>
    <row r="242" spans="1:76" ht="9.75" customHeight="1">
      <c r="A242" s="5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</row>
    <row r="243" spans="1:76" ht="9.75" customHeight="1">
      <c r="A243" s="5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</row>
    <row r="244" spans="1:76" ht="9.75" customHeight="1">
      <c r="A244" s="5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</row>
    <row r="245" spans="1:76" ht="9.75" customHeight="1">
      <c r="A245" s="5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</row>
    <row r="246" spans="1:76" ht="9.75" customHeight="1">
      <c r="A246" s="5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</row>
    <row r="247" spans="1:76" ht="9.75" customHeight="1">
      <c r="A247" s="5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</row>
    <row r="248" spans="1:76" ht="9.75" customHeight="1">
      <c r="A248" s="5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</row>
    <row r="249" spans="1:76" ht="9.75" customHeight="1">
      <c r="A249" s="5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</row>
    <row r="250" spans="1:76" ht="9.75" customHeight="1">
      <c r="A250" s="5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</row>
    <row r="251" spans="1:76" ht="9.75" customHeight="1">
      <c r="A251" s="5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</row>
    <row r="252" spans="1:76" ht="9.75" customHeight="1">
      <c r="A252" s="5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</row>
    <row r="253" spans="1:76" ht="9.75" customHeight="1">
      <c r="A253" s="5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</row>
    <row r="254" spans="1:76" ht="9.75" customHeight="1">
      <c r="A254" s="5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</row>
    <row r="255" spans="1:76" ht="9.75" customHeight="1">
      <c r="A255" s="5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</row>
    <row r="256" spans="1:76" ht="9.75" customHeight="1">
      <c r="A256" s="5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</row>
    <row r="257" spans="1:76" ht="9.75" customHeight="1">
      <c r="A257" s="5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</row>
    <row r="258" spans="1:76" ht="9.75" customHeight="1">
      <c r="A258" s="5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</row>
    <row r="259" spans="1:76" ht="9.75" customHeight="1">
      <c r="A259" s="5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</row>
    <row r="260" spans="1:76" ht="9.75" customHeight="1">
      <c r="A260" s="5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</row>
    <row r="261" spans="1:76" ht="9.75" customHeight="1">
      <c r="A261" s="5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</row>
    <row r="262" spans="1:76" ht="9.75" customHeight="1">
      <c r="A262" s="5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</row>
    <row r="263" spans="1:76" ht="9.75" customHeight="1">
      <c r="A263" s="5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</row>
    <row r="264" spans="1:76" ht="9.75" customHeight="1">
      <c r="A264" s="5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</row>
    <row r="265" spans="1:76" ht="9.75" customHeight="1">
      <c r="A265" s="5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</row>
    <row r="266" spans="1:76" ht="9.75" customHeight="1">
      <c r="A266" s="5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</row>
    <row r="267" spans="1:76" ht="9.75" customHeight="1">
      <c r="A267" s="5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</row>
    <row r="268" spans="1:76" ht="9.75" customHeight="1">
      <c r="A268" s="5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</row>
    <row r="269" spans="1:76" ht="9.75" customHeight="1">
      <c r="A269" s="5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</row>
    <row r="270" spans="1:76" ht="9.75" customHeight="1">
      <c r="A270" s="5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</row>
    <row r="271" spans="1:76" ht="9.75" customHeight="1">
      <c r="A271" s="5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</row>
    <row r="272" spans="1:76" ht="9.75" customHeight="1">
      <c r="A272" s="5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</row>
    <row r="273" spans="1:76" ht="9.75" customHeight="1">
      <c r="A273" s="5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</row>
    <row r="274" spans="1:76" ht="9.75" customHeight="1">
      <c r="A274" s="5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</row>
    <row r="275" spans="1:76" ht="9.75" customHeight="1">
      <c r="A275" s="5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</row>
    <row r="276" spans="1:76" ht="9.75" customHeight="1">
      <c r="A276" s="5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</row>
    <row r="277" spans="1:76" ht="9.75" customHeight="1">
      <c r="A277" s="5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</row>
    <row r="278" spans="1:76" ht="9.75" customHeight="1">
      <c r="A278" s="5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</row>
    <row r="279" spans="1:76" ht="9.75" customHeight="1">
      <c r="A279" s="5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</row>
    <row r="280" spans="1:76" ht="9.75" customHeight="1">
      <c r="A280" s="5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</row>
    <row r="281" spans="1:76" ht="9.75" customHeight="1">
      <c r="A281" s="5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</row>
    <row r="282" spans="1:76" ht="9.75" customHeight="1">
      <c r="A282" s="5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</row>
    <row r="283" spans="1:76" ht="9.75" customHeight="1">
      <c r="A283" s="5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</row>
    <row r="284" spans="1:76" ht="9.75" customHeight="1">
      <c r="A284" s="5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</row>
    <row r="285" spans="1:76" ht="9.75" customHeight="1">
      <c r="A285" s="5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</row>
    <row r="286" spans="1:76" ht="9.75" customHeight="1">
      <c r="A286" s="5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</row>
    <row r="287" spans="1:76" ht="9.75" customHeight="1">
      <c r="A287" s="5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</row>
    <row r="288" spans="1:76" ht="9.75" customHeight="1">
      <c r="A288" s="5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</row>
    <row r="289" spans="1:76" ht="9.75" customHeight="1">
      <c r="A289" s="5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</row>
    <row r="290" spans="1:76" ht="9.75" customHeight="1">
      <c r="A290" s="5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</row>
    <row r="291" spans="1:76" ht="9.75" customHeight="1">
      <c r="A291" s="5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</row>
    <row r="292" spans="1:76" ht="9.75" customHeight="1">
      <c r="A292" s="5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</row>
    <row r="293" spans="1:76" ht="9.75" customHeight="1">
      <c r="A293" s="5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</row>
    <row r="294" spans="1:76" ht="9.75" customHeight="1">
      <c r="A294" s="5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</row>
    <row r="295" spans="1:76" ht="9.75" customHeight="1">
      <c r="A295" s="5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</row>
    <row r="296" spans="1:76" ht="9.75" customHeight="1">
      <c r="A296" s="5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</row>
    <row r="297" spans="1:76" ht="9.75" customHeight="1">
      <c r="A297" s="5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</row>
    <row r="298" spans="1:76" ht="9.75" customHeight="1">
      <c r="A298" s="5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</row>
    <row r="299" spans="1:76" ht="9.75" customHeight="1">
      <c r="A299" s="5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</row>
    <row r="300" spans="1:76" ht="9.75" customHeight="1">
      <c r="A300" s="5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</row>
    <row r="301" spans="1:76" ht="9.75" customHeight="1">
      <c r="A301" s="5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</row>
    <row r="302" spans="1:76" ht="9.75" customHeight="1">
      <c r="A302" s="5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</row>
    <row r="303" spans="1:76" ht="9.75" customHeight="1">
      <c r="A303" s="5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</row>
    <row r="304" spans="1:76" ht="9.75" customHeight="1">
      <c r="A304" s="5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</row>
    <row r="305" spans="1:76" ht="9.75" customHeight="1">
      <c r="A305" s="5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</row>
    <row r="306" spans="1:76" ht="9.75" customHeight="1">
      <c r="A306" s="5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</row>
    <row r="307" spans="1:76" ht="9.75" customHeight="1">
      <c r="A307" s="5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</row>
    <row r="308" spans="1:76" ht="9.75" customHeight="1">
      <c r="A308" s="5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</row>
    <row r="309" spans="1:76" ht="9.75" customHeight="1">
      <c r="A309" s="5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</row>
    <row r="310" spans="1:76" ht="9.75" customHeight="1">
      <c r="A310" s="5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</row>
    <row r="311" spans="1:76" ht="9.75" customHeight="1">
      <c r="A311" s="5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</row>
    <row r="312" spans="1:76" ht="9.75" customHeight="1">
      <c r="A312" s="5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</row>
    <row r="313" spans="1:76" ht="9.75" customHeight="1">
      <c r="A313" s="5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</row>
    <row r="314" spans="1:76" ht="9.75" customHeight="1">
      <c r="A314" s="5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</row>
    <row r="315" spans="1:76" ht="9.75" customHeight="1">
      <c r="A315" s="5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</row>
    <row r="316" spans="1:76" ht="9.75" customHeight="1">
      <c r="A316" s="5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</row>
    <row r="317" spans="1:76" ht="9.75" customHeight="1">
      <c r="A317" s="5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</row>
    <row r="318" spans="1:76" ht="9.75" customHeight="1">
      <c r="A318" s="5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</row>
    <row r="319" spans="1:76" ht="9.75" customHeight="1">
      <c r="A319" s="5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</row>
    <row r="320" spans="1:76" ht="9.75" customHeight="1">
      <c r="A320" s="5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</row>
    <row r="321" spans="1:76" ht="9.75" customHeight="1">
      <c r="A321" s="5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</row>
    <row r="322" spans="1:76" ht="9.75" customHeight="1">
      <c r="A322" s="5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</row>
    <row r="323" spans="1:76" ht="9.75" customHeight="1">
      <c r="A323" s="5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</row>
    <row r="324" spans="1:76" ht="9.75" customHeight="1">
      <c r="A324" s="5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</row>
    <row r="325" spans="1:76" ht="9.75" customHeight="1">
      <c r="A325" s="5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</row>
    <row r="326" spans="1:76" ht="9.75" customHeight="1">
      <c r="A326" s="5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</row>
    <row r="327" spans="1:76" ht="9.75" customHeight="1">
      <c r="A327" s="5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</row>
    <row r="328" spans="1:76" ht="9.75" customHeight="1">
      <c r="A328" s="5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</row>
    <row r="329" spans="1:76" ht="9.75" customHeight="1">
      <c r="A329" s="5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</row>
    <row r="330" spans="1:76" ht="9.75" customHeight="1">
      <c r="A330" s="5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</row>
    <row r="331" spans="1:76" ht="9.75" customHeight="1">
      <c r="A331" s="5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</row>
    <row r="332" spans="1:76" ht="9.75" customHeight="1">
      <c r="A332" s="5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</row>
    <row r="333" spans="1:76" ht="9.75" customHeight="1">
      <c r="A333" s="5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</row>
    <row r="334" spans="1:76" ht="9.75" customHeight="1">
      <c r="A334" s="5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</row>
    <row r="335" spans="1:76" ht="9.75" customHeight="1">
      <c r="A335" s="5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</row>
    <row r="336" spans="1:76" ht="9.75" customHeight="1">
      <c r="A336" s="5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</row>
    <row r="337" spans="1:76" ht="9.75" customHeight="1">
      <c r="A337" s="5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</row>
    <row r="338" spans="1:76" ht="9.75" customHeight="1">
      <c r="A338" s="5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</row>
    <row r="339" spans="1:76" ht="9.75" customHeight="1">
      <c r="A339" s="5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</row>
    <row r="340" spans="1:76" ht="9.75" customHeight="1">
      <c r="A340" s="5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</row>
    <row r="341" spans="1:76" ht="9.75" customHeight="1">
      <c r="A341" s="5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</row>
    <row r="342" spans="1:76" ht="9.75" customHeight="1">
      <c r="A342" s="5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</row>
    <row r="343" spans="1:76" ht="9.75" customHeight="1">
      <c r="A343" s="5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</row>
    <row r="344" spans="1:76" ht="9.75" customHeight="1">
      <c r="A344" s="5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</row>
    <row r="345" spans="1:76" ht="9.75" customHeight="1">
      <c r="A345" s="5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</row>
    <row r="346" spans="1:76" ht="9.75" customHeight="1">
      <c r="A346" s="5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</row>
    <row r="347" spans="1:76" ht="9.75" customHeight="1">
      <c r="A347" s="5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</row>
    <row r="348" spans="1:76" ht="9.75" customHeight="1">
      <c r="A348" s="5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</row>
    <row r="349" spans="1:76" ht="9.75" customHeight="1">
      <c r="A349" s="5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</row>
    <row r="350" spans="1:76" ht="9.75" customHeight="1">
      <c r="A350" s="5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</row>
    <row r="351" spans="1:76" ht="9.75" customHeight="1">
      <c r="A351" s="5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</row>
    <row r="352" spans="1:76" ht="9.75" customHeight="1">
      <c r="A352" s="5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</row>
    <row r="353" spans="1:76" ht="9.75" customHeight="1">
      <c r="A353" s="5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</row>
    <row r="354" spans="1:76" ht="9.75" customHeight="1">
      <c r="A354" s="5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</row>
    <row r="355" spans="1:76" ht="9.75" customHeight="1">
      <c r="A355" s="5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</row>
    <row r="356" spans="1:76" ht="9.75" customHeight="1">
      <c r="A356" s="5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</row>
    <row r="357" spans="1:76" ht="9.75" customHeight="1">
      <c r="A357" s="5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</row>
    <row r="358" spans="1:76" ht="9.75" customHeight="1">
      <c r="A358" s="5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</row>
    <row r="359" spans="1:76" ht="9.75" customHeight="1">
      <c r="A359" s="5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</row>
    <row r="360" spans="1:76" ht="9.75" customHeight="1">
      <c r="A360" s="5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</row>
    <row r="361" spans="1:76" ht="9.75" customHeight="1">
      <c r="A361" s="5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</row>
    <row r="362" spans="1:76" ht="9.75" customHeight="1">
      <c r="A362" s="5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</row>
    <row r="363" spans="1:76" ht="9.75" customHeight="1">
      <c r="A363" s="5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</row>
    <row r="364" spans="1:76" ht="9.75" customHeight="1">
      <c r="A364" s="5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</row>
    <row r="365" spans="1:76" ht="9.75" customHeight="1">
      <c r="A365" s="5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</row>
    <row r="366" spans="1:76" ht="9.75" customHeight="1">
      <c r="A366" s="5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</row>
    <row r="367" spans="1:76" ht="9.75" customHeight="1">
      <c r="A367" s="5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</row>
    <row r="368" spans="1:76" ht="9.75" customHeight="1">
      <c r="A368" s="5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</row>
    <row r="369" spans="1:76" ht="9.75" customHeight="1">
      <c r="A369" s="5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</row>
    <row r="370" spans="1:76" ht="9.75" customHeight="1">
      <c r="A370" s="5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</row>
    <row r="371" spans="1:76" ht="9.75" customHeight="1">
      <c r="A371" s="5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</row>
    <row r="372" spans="1:76" ht="9.75" customHeight="1">
      <c r="A372" s="5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</row>
    <row r="373" spans="1:76" ht="9.75" customHeight="1">
      <c r="A373" s="5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</row>
    <row r="374" spans="1:76" ht="9.75" customHeight="1">
      <c r="A374" s="5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</row>
    <row r="375" spans="1:76" ht="9.75" customHeight="1">
      <c r="A375" s="5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</row>
    <row r="376" spans="1:76" ht="9.75" customHeight="1">
      <c r="A376" s="5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</row>
    <row r="377" spans="1:76" ht="9.75" customHeight="1">
      <c r="A377" s="5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</row>
    <row r="378" spans="1:76" ht="9.75" customHeight="1">
      <c r="A378" s="5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</row>
    <row r="379" spans="1:76" ht="9.75" customHeight="1">
      <c r="A379" s="5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</row>
    <row r="380" spans="1:76" ht="9.75" customHeight="1">
      <c r="A380" s="5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</row>
    <row r="381" spans="1:76" ht="9.75" customHeight="1">
      <c r="A381" s="5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</row>
    <row r="382" spans="1:76" ht="9.75" customHeight="1">
      <c r="A382" s="5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</row>
    <row r="383" spans="1:76" ht="9.75" customHeight="1">
      <c r="A383" s="5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</row>
    <row r="384" spans="1:76" ht="9.75" customHeight="1">
      <c r="A384" s="5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</row>
    <row r="385" spans="1:76" ht="9.75" customHeight="1">
      <c r="A385" s="5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</row>
    <row r="386" spans="1:76" ht="9.75" customHeight="1">
      <c r="A386" s="5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</row>
    <row r="387" spans="1:76" ht="9.75" customHeight="1">
      <c r="A387" s="5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</row>
    <row r="388" spans="1:76" ht="9.75" customHeight="1">
      <c r="A388" s="5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</row>
    <row r="389" spans="1:76" ht="9.75" customHeight="1">
      <c r="A389" s="5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</row>
    <row r="390" spans="1:76" ht="9.75" customHeight="1">
      <c r="A390" s="5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</row>
    <row r="391" spans="1:76" ht="9.75" customHeight="1">
      <c r="A391" s="5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</row>
    <row r="392" spans="1:76" ht="9.75" customHeight="1">
      <c r="A392" s="5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</row>
    <row r="393" spans="1:76" ht="9.75" customHeight="1">
      <c r="A393" s="5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</row>
    <row r="394" spans="1:76" ht="9.75" customHeight="1">
      <c r="A394" s="5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</row>
    <row r="395" spans="1:76" ht="9.75" customHeight="1">
      <c r="A395" s="5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</row>
    <row r="396" spans="1:76" ht="9.75" customHeight="1">
      <c r="A396" s="5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</row>
    <row r="397" spans="1:76" ht="9.75" customHeight="1">
      <c r="A397" s="5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</row>
    <row r="398" spans="1:76" ht="9.75" customHeight="1">
      <c r="A398" s="5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</row>
    <row r="399" spans="1:76" ht="9.75" customHeight="1">
      <c r="A399" s="5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</row>
    <row r="400" spans="1:76" ht="9.75" customHeight="1">
      <c r="A400" s="5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</row>
    <row r="401" spans="1:76" ht="9.75" customHeight="1">
      <c r="A401" s="5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</row>
    <row r="402" spans="1:76" ht="9.75" customHeight="1">
      <c r="A402" s="5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</row>
    <row r="403" spans="1:76" ht="9.75" customHeight="1">
      <c r="A403" s="5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</row>
    <row r="404" spans="1:76" ht="9.75" customHeight="1">
      <c r="A404" s="5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</row>
    <row r="405" spans="1:76" ht="9.75" customHeight="1">
      <c r="A405" s="5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</row>
    <row r="406" spans="1:76" ht="9.75" customHeight="1">
      <c r="A406" s="5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</row>
    <row r="407" spans="1:76" ht="9.75" customHeight="1">
      <c r="A407" s="5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</row>
    <row r="408" spans="1:76" ht="9.75" customHeight="1">
      <c r="A408" s="5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</row>
    <row r="409" spans="1:76" ht="9.75" customHeight="1">
      <c r="A409" s="5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</row>
    <row r="410" spans="1:76" ht="9.75" customHeight="1">
      <c r="A410" s="5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</row>
    <row r="411" spans="1:76" ht="9.75" customHeight="1">
      <c r="A411" s="5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</row>
    <row r="412" spans="1:76" ht="9.75" customHeight="1">
      <c r="A412" s="5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</row>
    <row r="413" spans="1:76" ht="9.75" customHeight="1">
      <c r="A413" s="5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</row>
    <row r="414" spans="1:76" ht="9.75" customHeight="1">
      <c r="A414" s="5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</row>
    <row r="415" spans="1:76" ht="9.75" customHeight="1">
      <c r="A415" s="5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</row>
    <row r="416" spans="1:76" ht="9.75" customHeight="1">
      <c r="A416" s="5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</row>
    <row r="417" spans="1:76" ht="9.75" customHeight="1">
      <c r="A417" s="5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</row>
    <row r="418" spans="1:76" ht="9.75" customHeight="1">
      <c r="A418" s="5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</row>
    <row r="419" spans="1:76" ht="9.75" customHeight="1">
      <c r="A419" s="5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</row>
    <row r="420" spans="1:76" ht="9.75" customHeight="1">
      <c r="A420" s="5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</row>
    <row r="421" spans="1:76" ht="9.75" customHeight="1">
      <c r="A421" s="5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</row>
    <row r="422" spans="1:76" ht="9.75" customHeight="1">
      <c r="A422" s="5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</row>
    <row r="423" spans="1:76" ht="9.75" customHeight="1">
      <c r="A423" s="5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</row>
    <row r="424" spans="1:76" ht="9.75" customHeight="1">
      <c r="A424" s="5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</row>
    <row r="425" spans="1:76" ht="9.75" customHeight="1">
      <c r="A425" s="5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</row>
    <row r="426" spans="1:76" ht="9.75" customHeight="1">
      <c r="A426" s="5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</row>
    <row r="427" spans="1:76" ht="9.75" customHeight="1">
      <c r="A427" s="5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</row>
    <row r="428" spans="1:76" ht="9.75" customHeight="1">
      <c r="A428" s="5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</row>
    <row r="429" spans="1:76" ht="9.75" customHeight="1">
      <c r="A429" s="5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</row>
    <row r="430" spans="1:76" ht="9.75" customHeight="1">
      <c r="A430" s="5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</row>
    <row r="431" spans="1:76" ht="9.75" customHeight="1">
      <c r="A431" s="5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</row>
    <row r="432" spans="1:76" ht="9.75" customHeight="1">
      <c r="A432" s="5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</row>
    <row r="433" spans="1:76" ht="9.75" customHeight="1">
      <c r="A433" s="5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</row>
    <row r="434" spans="1:76" ht="9.75" customHeight="1">
      <c r="A434" s="5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</row>
    <row r="435" spans="1:76" ht="9.75" customHeight="1">
      <c r="A435" s="5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</row>
    <row r="436" spans="1:76" ht="9.75" customHeight="1">
      <c r="A436" s="5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</row>
    <row r="437" spans="1:76" ht="9.75" customHeight="1">
      <c r="A437" s="5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</row>
    <row r="438" spans="1:76" ht="9.75" customHeight="1">
      <c r="A438" s="5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</row>
    <row r="439" spans="1:76" ht="9.75" customHeight="1">
      <c r="A439" s="5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</row>
    <row r="440" spans="1:76" ht="9.75" customHeight="1">
      <c r="A440" s="5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</row>
    <row r="441" spans="1:76" ht="9.75" customHeight="1">
      <c r="A441" s="5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</row>
    <row r="442" spans="1:76" ht="9.75" customHeight="1">
      <c r="A442" s="5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</row>
    <row r="443" spans="1:76" ht="9.75" customHeight="1">
      <c r="A443" s="5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</row>
    <row r="444" spans="1:76" ht="9.75" customHeight="1">
      <c r="A444" s="5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</row>
    <row r="445" spans="1:76" ht="9.75" customHeight="1">
      <c r="A445" s="5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</row>
    <row r="446" spans="1:76" ht="9.75" customHeight="1">
      <c r="A446" s="5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</row>
    <row r="447" spans="1:76" ht="9.75" customHeight="1">
      <c r="A447" s="5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</row>
    <row r="448" spans="1:76" ht="9.75" customHeight="1">
      <c r="A448" s="5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</row>
    <row r="449" spans="1:76" ht="9.75" customHeight="1">
      <c r="A449" s="5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</row>
    <row r="450" spans="1:76" ht="9.75" customHeight="1">
      <c r="A450" s="5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</row>
    <row r="451" spans="1:76" ht="9.75" customHeight="1">
      <c r="A451" s="5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</row>
    <row r="452" spans="1:76" ht="9.75" customHeight="1">
      <c r="A452" s="5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</row>
    <row r="453" spans="1:76" ht="9.75" customHeight="1">
      <c r="A453" s="5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</row>
    <row r="454" spans="1:76" ht="9.75" customHeight="1">
      <c r="A454" s="5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</row>
    <row r="455" spans="1:76" ht="9.75" customHeight="1">
      <c r="A455" s="5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</row>
    <row r="456" spans="1:76" ht="9.75" customHeight="1">
      <c r="A456" s="5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</row>
    <row r="457" spans="1:76" ht="9.75" customHeight="1">
      <c r="A457" s="5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</row>
    <row r="458" spans="1:76" ht="9.75" customHeight="1">
      <c r="A458" s="5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</row>
    <row r="459" spans="1:76" ht="9.75" customHeight="1">
      <c r="A459" s="5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</row>
    <row r="460" spans="1:76" ht="9.75" customHeight="1">
      <c r="A460" s="5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</row>
    <row r="461" spans="1:76" ht="9.75" customHeight="1">
      <c r="A461" s="5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</row>
    <row r="462" spans="1:76" ht="9.75" customHeight="1">
      <c r="A462" s="5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</row>
    <row r="463" spans="1:76" ht="9.75" customHeight="1">
      <c r="A463" s="5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</row>
    <row r="464" spans="1:76" ht="9.75" customHeight="1">
      <c r="A464" s="5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</row>
    <row r="465" spans="1:76" ht="9.75" customHeight="1">
      <c r="A465" s="5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</row>
    <row r="466" spans="1:76" ht="9.75" customHeight="1">
      <c r="A466" s="5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</row>
    <row r="467" spans="1:76" ht="9.75" customHeight="1">
      <c r="A467" s="5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</row>
    <row r="468" spans="1:76" ht="9.75" customHeight="1">
      <c r="A468" s="5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</row>
    <row r="469" spans="1:76" ht="9.75" customHeight="1">
      <c r="A469" s="5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</row>
    <row r="470" spans="1:76" ht="9.75" customHeight="1">
      <c r="A470" s="5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</row>
    <row r="471" spans="1:76" ht="9.75" customHeight="1">
      <c r="A471" s="5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</row>
    <row r="472" spans="1:76" ht="9.75" customHeight="1">
      <c r="A472" s="5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</row>
    <row r="473" spans="1:76" ht="9.75" customHeight="1">
      <c r="A473" s="5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</row>
    <row r="474" spans="1:76" ht="9.75" customHeight="1">
      <c r="A474" s="5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</row>
    <row r="475" spans="1:76" ht="9.75" customHeight="1">
      <c r="A475" s="5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</row>
    <row r="476" spans="1:76" ht="9.75" customHeight="1">
      <c r="A476" s="5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</row>
    <row r="477" spans="1:76" ht="9.75" customHeight="1">
      <c r="A477" s="5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</row>
    <row r="478" spans="1:76" ht="9.75" customHeight="1">
      <c r="A478" s="5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</row>
    <row r="479" spans="1:76" ht="9.75" customHeight="1">
      <c r="A479" s="5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</row>
    <row r="480" spans="1:76" ht="9.75" customHeight="1">
      <c r="A480" s="5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</row>
    <row r="481" spans="1:76" ht="9.75" customHeight="1">
      <c r="A481" s="5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</row>
    <row r="482" spans="1:76" ht="9.75" customHeight="1">
      <c r="A482" s="5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</row>
    <row r="483" spans="1:76" ht="9.75" customHeight="1">
      <c r="A483" s="5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</row>
    <row r="484" spans="1:76" ht="9.75" customHeight="1">
      <c r="A484" s="5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</row>
    <row r="485" spans="1:76" ht="9.75" customHeight="1">
      <c r="A485" s="5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</row>
    <row r="486" spans="1:76" ht="9.75" customHeight="1">
      <c r="A486" s="5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</row>
    <row r="487" spans="1:76" ht="9.75" customHeight="1">
      <c r="A487" s="5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</row>
    <row r="488" spans="1:76" ht="9.75" customHeight="1">
      <c r="A488" s="5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</row>
    <row r="489" spans="1:76" ht="9.75" customHeight="1">
      <c r="A489" s="5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</row>
    <row r="490" spans="1:76" ht="9.75" customHeight="1">
      <c r="A490" s="5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</row>
    <row r="491" spans="1:76" ht="9.75" customHeight="1">
      <c r="A491" s="5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</row>
    <row r="492" spans="1:76" ht="9.75" customHeight="1">
      <c r="A492" s="5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</row>
    <row r="493" spans="1:76" ht="9.75" customHeight="1">
      <c r="A493" s="5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</row>
    <row r="494" spans="1:76" ht="9.75" customHeight="1">
      <c r="A494" s="5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</row>
    <row r="495" spans="1:76" ht="9.75" customHeight="1">
      <c r="A495" s="5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</row>
    <row r="496" spans="1:76" ht="9.75" customHeight="1">
      <c r="A496" s="5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</row>
    <row r="497" spans="1:76" ht="9.75" customHeight="1">
      <c r="A497" s="5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</row>
    <row r="498" spans="1:76" ht="9.75" customHeight="1">
      <c r="A498" s="5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</row>
    <row r="499" spans="1:76" ht="9.75" customHeight="1">
      <c r="A499" s="5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</row>
    <row r="500" spans="1:76" ht="9.75" customHeight="1">
      <c r="A500" s="5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</row>
    <row r="501" spans="1:76" ht="9.75" customHeight="1">
      <c r="A501" s="5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</row>
    <row r="502" spans="1:76" ht="9.75" customHeight="1">
      <c r="A502" s="5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</row>
    <row r="503" spans="1:76" ht="9.75" customHeight="1">
      <c r="A503" s="5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</row>
    <row r="504" spans="1:76" ht="9.75" customHeight="1">
      <c r="A504" s="5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</row>
    <row r="505" spans="1:76" ht="9.75" customHeight="1">
      <c r="A505" s="5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</row>
    <row r="506" spans="1:76" ht="9.75" customHeight="1">
      <c r="A506" s="5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</row>
    <row r="507" spans="1:76" ht="9.75" customHeight="1">
      <c r="A507" s="5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</row>
    <row r="508" spans="1:76" ht="9.75" customHeight="1">
      <c r="A508" s="5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</row>
    <row r="509" spans="1:76" ht="9.75" customHeight="1">
      <c r="A509" s="5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</row>
    <row r="510" spans="1:76" ht="9.75" customHeight="1">
      <c r="A510" s="5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</row>
    <row r="511" spans="1:76" ht="9.75" customHeight="1">
      <c r="A511" s="5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</row>
    <row r="512" spans="1:76" ht="9.75" customHeight="1">
      <c r="A512" s="5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</row>
    <row r="513" spans="1:76" ht="9.75" customHeight="1">
      <c r="A513" s="5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</row>
    <row r="514" spans="1:76" ht="9.75" customHeight="1">
      <c r="A514" s="5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</row>
    <row r="515" spans="1:76" ht="9.75" customHeight="1">
      <c r="A515" s="5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</row>
    <row r="516" spans="1:76" ht="9.75" customHeight="1">
      <c r="A516" s="5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</row>
    <row r="517" spans="1:76" ht="9.75" customHeight="1">
      <c r="A517" s="5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</row>
    <row r="518" spans="1:76" ht="9.75" customHeight="1">
      <c r="A518" s="5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</row>
    <row r="519" spans="1:76" ht="9.75" customHeight="1">
      <c r="A519" s="5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</row>
    <row r="520" spans="1:76" ht="9.75" customHeight="1">
      <c r="A520" s="5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</row>
    <row r="521" spans="1:76" ht="9.75" customHeight="1">
      <c r="A521" s="5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</row>
    <row r="522" spans="1:76" ht="9.75" customHeight="1">
      <c r="A522" s="5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</row>
    <row r="523" spans="1:76" ht="9.75" customHeight="1">
      <c r="A523" s="5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</row>
    <row r="524" spans="1:76" ht="9.75" customHeight="1">
      <c r="A524" s="5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</row>
    <row r="525" spans="1:76" ht="9.75" customHeight="1">
      <c r="A525" s="5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</row>
    <row r="526" spans="1:76" ht="9.75" customHeight="1">
      <c r="A526" s="5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</row>
    <row r="527" spans="1:76" ht="9.75" customHeight="1">
      <c r="A527" s="5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</row>
    <row r="528" spans="1:76" ht="9.75" customHeight="1">
      <c r="A528" s="5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</row>
    <row r="529" spans="1:76" ht="9.75" customHeight="1">
      <c r="A529" s="5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</row>
    <row r="530" spans="1:76" ht="9.75" customHeight="1">
      <c r="A530" s="5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</row>
    <row r="531" spans="1:76" ht="9.75" customHeight="1">
      <c r="A531" s="5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</row>
    <row r="532" spans="1:76" ht="9.75" customHeight="1">
      <c r="A532" s="5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</row>
    <row r="533" spans="1:76" ht="9.75" customHeight="1">
      <c r="A533" s="5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</row>
    <row r="534" spans="1:76" ht="9.75" customHeight="1">
      <c r="A534" s="5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</row>
    <row r="535" spans="1:76" ht="9.75" customHeight="1">
      <c r="A535" s="5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</row>
    <row r="536" spans="1:76" ht="9.75" customHeight="1">
      <c r="A536" s="5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</row>
    <row r="537" spans="1:76" ht="9.75" customHeight="1">
      <c r="A537" s="5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</row>
    <row r="538" spans="1:76" ht="9.75" customHeight="1">
      <c r="A538" s="5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</row>
    <row r="539" spans="1:76" ht="9.75" customHeight="1">
      <c r="A539" s="5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</row>
    <row r="540" spans="1:76" ht="9.75" customHeight="1">
      <c r="A540" s="5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</row>
    <row r="541" spans="1:76" ht="9.75" customHeight="1">
      <c r="A541" s="5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</row>
    <row r="542" spans="1:76" ht="9.75" customHeight="1">
      <c r="A542" s="5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</row>
    <row r="543" spans="1:76" ht="9.75" customHeight="1">
      <c r="A543" s="5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</row>
    <row r="544" spans="1:76" ht="9.75" customHeight="1">
      <c r="A544" s="5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</row>
    <row r="545" spans="1:76" ht="9.75" customHeight="1">
      <c r="A545" s="5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</row>
    <row r="546" spans="1:76" ht="9.75" customHeight="1">
      <c r="A546" s="5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</row>
    <row r="547" spans="1:76" ht="9.75" customHeight="1">
      <c r="A547" s="5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</row>
    <row r="548" spans="1:76" ht="9.75" customHeight="1">
      <c r="A548" s="5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</row>
    <row r="549" spans="1:76" ht="9.75" customHeight="1">
      <c r="A549" s="5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</row>
    <row r="550" spans="1:76" ht="9.75" customHeight="1">
      <c r="A550" s="5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</row>
    <row r="551" spans="1:76" ht="9.75" customHeight="1">
      <c r="A551" s="5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</row>
    <row r="552" spans="1:76" ht="9.75" customHeight="1">
      <c r="A552" s="5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</row>
    <row r="553" spans="1:76" ht="9.75" customHeight="1">
      <c r="A553" s="5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</row>
    <row r="554" spans="1:76" ht="9.75" customHeight="1">
      <c r="A554" s="5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</row>
    <row r="555" spans="1:76" ht="9.75" customHeight="1">
      <c r="A555" s="5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</row>
    <row r="556" spans="1:76" ht="9.75" customHeight="1">
      <c r="A556" s="5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</row>
    <row r="557" spans="1:76" ht="9.75" customHeight="1">
      <c r="A557" s="5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</row>
    <row r="558" spans="1:76" ht="9.75" customHeight="1">
      <c r="A558" s="5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</row>
    <row r="559" spans="1:76" ht="9.75" customHeight="1">
      <c r="A559" s="5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</row>
    <row r="560" spans="1:76" ht="9.75" customHeight="1">
      <c r="A560" s="5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</row>
    <row r="561" spans="1:76" ht="9.75" customHeight="1">
      <c r="A561" s="5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</row>
    <row r="562" spans="1:76" ht="9.75" customHeight="1">
      <c r="A562" s="5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</row>
    <row r="563" spans="1:76" ht="9.75" customHeight="1">
      <c r="A563" s="5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</row>
    <row r="564" spans="1:76" ht="9.75" customHeight="1">
      <c r="A564" s="5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</row>
    <row r="565" spans="1:76" ht="9.75" customHeight="1">
      <c r="A565" s="5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</row>
    <row r="566" spans="1:76" ht="9.75" customHeight="1">
      <c r="A566" s="5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</row>
    <row r="567" spans="1:76" ht="9.75" customHeight="1">
      <c r="A567" s="5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</row>
    <row r="568" spans="1:76" ht="9.75" customHeight="1">
      <c r="A568" s="5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</row>
    <row r="569" spans="1:76" ht="9.75" customHeight="1">
      <c r="A569" s="5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</row>
    <row r="570" spans="1:76" ht="9.75" customHeight="1">
      <c r="A570" s="5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</row>
    <row r="571" spans="1:76" ht="9.75" customHeight="1">
      <c r="A571" s="5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</row>
    <row r="572" spans="1:76" ht="9.75" customHeight="1">
      <c r="A572" s="5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</row>
    <row r="573" spans="1:76" ht="9.75" customHeight="1">
      <c r="A573" s="5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</row>
    <row r="574" spans="1:76" ht="9.75" customHeight="1">
      <c r="A574" s="5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</row>
    <row r="575" spans="1:76" ht="9.75" customHeight="1">
      <c r="A575" s="5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</row>
    <row r="576" spans="1:76" ht="9.75" customHeight="1">
      <c r="A576" s="5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</row>
    <row r="577" spans="1:76" ht="9.75" customHeight="1">
      <c r="A577" s="5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</row>
    <row r="578" spans="1:76" ht="9.75" customHeight="1">
      <c r="A578" s="5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</row>
    <row r="579" spans="1:76" ht="9.75" customHeight="1">
      <c r="A579" s="5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</row>
    <row r="580" spans="1:76" ht="9.75" customHeight="1">
      <c r="A580" s="5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</row>
    <row r="581" spans="1:76" ht="9.75" customHeight="1">
      <c r="A581" s="5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</row>
    <row r="582" spans="1:76" ht="9.75" customHeight="1">
      <c r="A582" s="5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</row>
    <row r="583" spans="1:76" ht="9.75" customHeight="1">
      <c r="A583" s="5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</row>
    <row r="584" spans="1:76" ht="9.75" customHeight="1">
      <c r="A584" s="5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</row>
    <row r="585" spans="1:76" ht="9.75" customHeight="1">
      <c r="A585" s="5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</row>
    <row r="586" spans="1:76" ht="9.75" customHeight="1">
      <c r="A586" s="5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</row>
    <row r="587" spans="1:76" ht="9.75" customHeight="1">
      <c r="A587" s="5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</row>
    <row r="588" spans="1:76" ht="9.75" customHeight="1">
      <c r="A588" s="5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</row>
    <row r="589" spans="1:76" ht="9.75" customHeight="1">
      <c r="A589" s="5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</row>
    <row r="590" spans="1:76" ht="9.75" customHeight="1">
      <c r="A590" s="5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</row>
    <row r="591" spans="1:76" ht="9.75" customHeight="1">
      <c r="A591" s="5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</row>
    <row r="592" spans="1:76" ht="9.75" customHeight="1">
      <c r="A592" s="5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</row>
    <row r="593" spans="1:76" ht="9.75" customHeight="1">
      <c r="A593" s="5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</row>
    <row r="594" spans="1:76" ht="9.75" customHeight="1">
      <c r="A594" s="5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</row>
    <row r="595" spans="1:76" ht="9.75" customHeight="1">
      <c r="A595" s="5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</row>
    <row r="596" spans="1:76" ht="9.75" customHeight="1">
      <c r="A596" s="5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</row>
    <row r="597" spans="1:76" ht="9.75" customHeight="1">
      <c r="A597" s="5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</row>
    <row r="598" spans="1:76" ht="9.75" customHeight="1">
      <c r="A598" s="5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</row>
    <row r="599" spans="1:76" ht="9.75" customHeight="1">
      <c r="A599" s="5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</row>
    <row r="600" spans="1:76" ht="9.75" customHeight="1">
      <c r="A600" s="5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</row>
    <row r="601" spans="1:76" ht="9.75" customHeight="1">
      <c r="A601" s="5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</row>
    <row r="602" spans="1:76" ht="9.75" customHeight="1">
      <c r="A602" s="5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</row>
    <row r="603" spans="1:76" ht="9.75" customHeight="1">
      <c r="A603" s="5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</row>
    <row r="604" spans="1:76" ht="9.75" customHeight="1">
      <c r="A604" s="5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</row>
    <row r="605" spans="1:76" ht="9.75" customHeight="1">
      <c r="A605" s="5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</row>
    <row r="606" spans="1:76" ht="9.75" customHeight="1">
      <c r="A606" s="5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</row>
    <row r="607" spans="1:76" ht="9.75" customHeight="1">
      <c r="A607" s="5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</row>
    <row r="608" spans="1:76" ht="9.75" customHeight="1">
      <c r="A608" s="5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</row>
    <row r="609" spans="1:76" ht="9.75" customHeight="1">
      <c r="A609" s="5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</row>
    <row r="610" spans="1:76" ht="9.75" customHeight="1">
      <c r="A610" s="5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</row>
    <row r="611" spans="1:76" ht="9.75" customHeight="1">
      <c r="A611" s="5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</row>
    <row r="612" spans="1:76" ht="9.75" customHeight="1">
      <c r="A612" s="5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</row>
    <row r="613" spans="1:76" ht="9.75" customHeight="1">
      <c r="A613" s="5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</row>
    <row r="614" spans="1:76" ht="9.75" customHeight="1">
      <c r="A614" s="5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</row>
    <row r="615" spans="1:76" ht="9.75" customHeight="1">
      <c r="A615" s="5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</row>
    <row r="616" spans="1:76" ht="9.75" customHeight="1">
      <c r="A616" s="5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</row>
    <row r="617" spans="1:76" ht="9.75" customHeight="1">
      <c r="A617" s="5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</row>
    <row r="618" spans="1:76" ht="9.75" customHeight="1">
      <c r="A618" s="5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</row>
    <row r="619" spans="1:76" ht="9.75" customHeight="1">
      <c r="A619" s="5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</row>
    <row r="620" spans="1:76" ht="9.75" customHeight="1">
      <c r="A620" s="5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</row>
    <row r="621" spans="1:76" ht="9.75" customHeight="1">
      <c r="A621" s="5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</row>
    <row r="622" spans="1:76" ht="9.75" customHeight="1">
      <c r="A622" s="5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</row>
    <row r="623" spans="1:76" ht="9.75" customHeight="1">
      <c r="A623" s="5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</row>
    <row r="624" spans="1:76" ht="9.75" customHeight="1">
      <c r="A624" s="5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</row>
    <row r="625" spans="1:76" ht="9.75" customHeight="1">
      <c r="A625" s="5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</row>
    <row r="626" spans="1:76" ht="9.75" customHeight="1">
      <c r="A626" s="5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</row>
    <row r="627" spans="1:76" ht="9.75" customHeight="1">
      <c r="A627" s="5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</row>
    <row r="628" spans="1:76" ht="9.75" customHeight="1">
      <c r="A628" s="5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</row>
    <row r="629" spans="1:76" ht="9.75" customHeight="1">
      <c r="A629" s="5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</row>
    <row r="630" spans="1:76" ht="9.75" customHeight="1">
      <c r="A630" s="5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</row>
    <row r="631" spans="1:76" ht="9.75" customHeight="1">
      <c r="A631" s="5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</row>
    <row r="632" spans="1:76" ht="9.75" customHeight="1">
      <c r="A632" s="5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</row>
    <row r="633" spans="1:76" ht="9.75" customHeight="1">
      <c r="A633" s="5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</row>
    <row r="634" spans="1:76" ht="9.75" customHeight="1">
      <c r="A634" s="5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</row>
    <row r="635" spans="1:76" ht="9.75" customHeight="1">
      <c r="A635" s="5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</row>
    <row r="636" spans="1:76" ht="9.75" customHeight="1">
      <c r="A636" s="5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</row>
    <row r="637" spans="1:76" ht="9.75" customHeight="1">
      <c r="A637" s="5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</row>
    <row r="638" spans="1:76" ht="9.75" customHeight="1">
      <c r="A638" s="5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</row>
    <row r="639" spans="1:76" ht="9.75" customHeight="1">
      <c r="A639" s="5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</row>
    <row r="640" spans="1:76" ht="9.75" customHeight="1">
      <c r="A640" s="5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</row>
    <row r="641" spans="1:76" ht="9.75" customHeight="1">
      <c r="A641" s="5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</row>
    <row r="642" spans="1:76" ht="9.75" customHeight="1">
      <c r="A642" s="5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</row>
    <row r="643" spans="1:76" ht="9.75" customHeight="1">
      <c r="A643" s="5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</row>
    <row r="644" spans="1:76" ht="9.75" customHeight="1">
      <c r="A644" s="5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</row>
    <row r="645" spans="1:76" ht="9.75" customHeight="1">
      <c r="A645" s="5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</row>
    <row r="646" spans="1:76" ht="9.75" customHeight="1">
      <c r="A646" s="5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</row>
    <row r="647" spans="1:76" ht="9.75" customHeight="1">
      <c r="A647" s="5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</row>
    <row r="648" spans="1:76" ht="9.75" customHeight="1">
      <c r="A648" s="5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</row>
    <row r="649" spans="1:76" ht="9.75" customHeight="1">
      <c r="A649" s="5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</row>
    <row r="650" spans="1:76" ht="9.75" customHeight="1">
      <c r="A650" s="5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</row>
    <row r="651" spans="1:76" ht="9.75" customHeight="1">
      <c r="A651" s="5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</row>
    <row r="652" spans="1:76" ht="9.75" customHeight="1">
      <c r="A652" s="5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</row>
    <row r="653" spans="1:76" ht="9.75" customHeight="1">
      <c r="A653" s="5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</row>
    <row r="654" spans="1:76" ht="9.75" customHeight="1">
      <c r="A654" s="5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</row>
    <row r="655" spans="1:76" ht="9.75" customHeight="1">
      <c r="A655" s="5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</row>
    <row r="656" spans="1:76" ht="9.75" customHeight="1">
      <c r="A656" s="5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</row>
    <row r="657" spans="1:76" ht="9.75" customHeight="1">
      <c r="A657" s="5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</row>
    <row r="658" spans="1:76" ht="9.75" customHeight="1">
      <c r="A658" s="5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</row>
    <row r="659" spans="1:76" ht="9.75" customHeight="1">
      <c r="A659" s="5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</row>
    <row r="660" spans="1:76" ht="9.75" customHeight="1">
      <c r="A660" s="5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</row>
    <row r="661" spans="1:76" ht="9.75" customHeight="1">
      <c r="A661" s="5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</row>
    <row r="662" spans="1:76" ht="9.75" customHeight="1">
      <c r="A662" s="5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</row>
    <row r="663" spans="1:76" ht="9.75" customHeight="1">
      <c r="A663" s="5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</row>
    <row r="664" spans="1:76" ht="9.75" customHeight="1">
      <c r="A664" s="5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</row>
    <row r="665" spans="1:76" ht="9.75" customHeight="1">
      <c r="A665" s="5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</row>
    <row r="666" spans="1:76" ht="9.75" customHeight="1">
      <c r="A666" s="5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</row>
    <row r="667" spans="1:76" ht="9.75" customHeight="1">
      <c r="A667" s="5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</row>
    <row r="668" spans="1:76" ht="9.75" customHeight="1">
      <c r="A668" s="5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</row>
    <row r="669" spans="1:76" ht="9.75" customHeight="1">
      <c r="A669" s="5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</row>
    <row r="670" spans="1:76" ht="9.75" customHeight="1">
      <c r="A670" s="5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</row>
    <row r="671" spans="1:76" ht="9.75" customHeight="1">
      <c r="A671" s="5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</row>
    <row r="672" spans="1:76" ht="9.75" customHeight="1">
      <c r="A672" s="5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</row>
    <row r="673" spans="1:76" ht="9.75" customHeight="1">
      <c r="A673" s="5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</row>
    <row r="674" spans="1:76" ht="9.75" customHeight="1">
      <c r="A674" s="5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</row>
    <row r="675" spans="1:76" ht="9.75" customHeight="1">
      <c r="A675" s="5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</row>
    <row r="676" spans="1:76" ht="9.75" customHeight="1">
      <c r="A676" s="5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</row>
    <row r="677" spans="1:76" ht="9.75" customHeight="1">
      <c r="A677" s="5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  <c r="BL677" s="13"/>
      <c r="BM677" s="13"/>
      <c r="BN677" s="13"/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</row>
    <row r="678" spans="1:76" ht="9.75" customHeight="1">
      <c r="A678" s="5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  <c r="BL678" s="13"/>
      <c r="BM678" s="13"/>
      <c r="BN678" s="13"/>
      <c r="BO678" s="13"/>
      <c r="BP678" s="13"/>
      <c r="BQ678" s="13"/>
      <c r="BR678" s="13"/>
      <c r="BS678" s="13"/>
      <c r="BT678" s="13"/>
      <c r="BU678" s="13"/>
      <c r="BV678" s="13"/>
      <c r="BW678" s="13"/>
      <c r="BX678" s="13"/>
    </row>
    <row r="679" spans="1:76" ht="9.75" customHeight="1">
      <c r="A679" s="5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  <c r="BL679" s="13"/>
      <c r="BM679" s="13"/>
      <c r="BN679" s="13"/>
      <c r="BO679" s="13"/>
      <c r="BP679" s="13"/>
      <c r="BQ679" s="13"/>
      <c r="BR679" s="13"/>
      <c r="BS679" s="13"/>
      <c r="BT679" s="13"/>
      <c r="BU679" s="13"/>
      <c r="BV679" s="13"/>
      <c r="BW679" s="13"/>
      <c r="BX679" s="13"/>
    </row>
    <row r="680" spans="1:76" ht="9.75" customHeight="1">
      <c r="A680" s="5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  <c r="BL680" s="13"/>
      <c r="BM680" s="13"/>
      <c r="BN680" s="13"/>
      <c r="BO680" s="13"/>
      <c r="BP680" s="13"/>
      <c r="BQ680" s="13"/>
      <c r="BR680" s="13"/>
      <c r="BS680" s="13"/>
      <c r="BT680" s="13"/>
      <c r="BU680" s="13"/>
      <c r="BV680" s="13"/>
      <c r="BW680" s="13"/>
      <c r="BX680" s="13"/>
    </row>
    <row r="681" spans="1:76" ht="9.75" customHeight="1">
      <c r="A681" s="5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</row>
    <row r="682" spans="1:76" ht="9.75" customHeight="1">
      <c r="A682" s="5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</row>
    <row r="683" spans="1:76" ht="9.75" customHeight="1">
      <c r="A683" s="5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</row>
    <row r="684" spans="1:76" ht="9.75" customHeight="1">
      <c r="A684" s="5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</row>
    <row r="685" spans="1:76" ht="9.75" customHeight="1">
      <c r="A685" s="5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</row>
    <row r="686" spans="1:76" ht="9.75" customHeight="1">
      <c r="A686" s="5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</row>
    <row r="687" spans="1:76" ht="9.75" customHeight="1">
      <c r="A687" s="5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</row>
    <row r="688" spans="1:76" ht="9.75" customHeight="1">
      <c r="A688" s="5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</row>
    <row r="689" spans="1:76" ht="9.75" customHeight="1">
      <c r="A689" s="5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</row>
    <row r="690" spans="1:76" ht="9.75" customHeight="1">
      <c r="A690" s="5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</row>
    <row r="691" spans="1:76" ht="9.75" customHeight="1">
      <c r="A691" s="5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</row>
    <row r="692" spans="1:76" ht="9.75" customHeight="1">
      <c r="A692" s="5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</row>
    <row r="693" spans="1:76" ht="9.75" customHeight="1">
      <c r="A693" s="5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</row>
    <row r="694" spans="1:76" ht="9.75" customHeight="1">
      <c r="A694" s="5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</row>
    <row r="695" spans="1:76" ht="9.75" customHeight="1">
      <c r="A695" s="5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</row>
    <row r="696" spans="1:76" ht="9.75" customHeight="1">
      <c r="A696" s="5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</row>
    <row r="697" spans="1:76" ht="9.75" customHeight="1">
      <c r="A697" s="5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</row>
    <row r="698" spans="1:76" ht="9.75" customHeight="1">
      <c r="A698" s="5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</row>
    <row r="699" spans="1:76" ht="9.75" customHeight="1">
      <c r="A699" s="5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</row>
    <row r="700" spans="1:76" ht="9.75" customHeight="1">
      <c r="A700" s="5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</row>
    <row r="701" spans="1:76" ht="9.75" customHeight="1">
      <c r="A701" s="5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</row>
    <row r="702" spans="1:76" ht="9.75" customHeight="1">
      <c r="A702" s="5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</row>
    <row r="703" spans="1:76" ht="9.75" customHeight="1">
      <c r="A703" s="5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</row>
    <row r="704" spans="1:76" ht="9.75" customHeight="1">
      <c r="A704" s="5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</row>
    <row r="705" spans="1:76" ht="9.75" customHeight="1">
      <c r="A705" s="5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</row>
    <row r="706" spans="1:76" ht="9.75" customHeight="1">
      <c r="A706" s="5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</row>
    <row r="707" spans="1:76" ht="9.75" customHeight="1">
      <c r="A707" s="5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</row>
    <row r="708" spans="1:76" ht="9.75" customHeight="1">
      <c r="A708" s="5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</row>
    <row r="709" spans="1:76" ht="9.75" customHeight="1">
      <c r="A709" s="5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</row>
    <row r="710" spans="1:76" ht="9.75" customHeight="1">
      <c r="A710" s="5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</row>
    <row r="711" spans="1:76" ht="9.75" customHeight="1">
      <c r="A711" s="5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</row>
    <row r="712" spans="1:76" ht="9.75" customHeight="1">
      <c r="A712" s="5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</row>
    <row r="713" spans="1:76" ht="9.75" customHeight="1">
      <c r="A713" s="5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</row>
    <row r="714" spans="1:76" ht="9.75" customHeight="1">
      <c r="A714" s="5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</row>
    <row r="715" spans="1:76" ht="9.75" customHeight="1">
      <c r="A715" s="5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</row>
    <row r="716" spans="1:76" ht="9.75" customHeight="1">
      <c r="A716" s="5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</row>
    <row r="717" spans="1:76" ht="9.75" customHeight="1">
      <c r="A717" s="5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</row>
    <row r="718" spans="1:76" ht="9.75" customHeight="1">
      <c r="A718" s="5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</row>
    <row r="719" spans="1:76" ht="9.75" customHeight="1">
      <c r="A719" s="5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</row>
    <row r="720" spans="1:76" ht="9.75" customHeight="1">
      <c r="A720" s="5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</row>
    <row r="721" spans="1:76" ht="9.75" customHeight="1">
      <c r="A721" s="5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</row>
    <row r="722" spans="1:76" ht="9.75" customHeight="1">
      <c r="A722" s="5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</row>
    <row r="723" spans="1:76" ht="9.75" customHeight="1">
      <c r="A723" s="5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</row>
    <row r="724" spans="1:76" ht="9.75" customHeight="1">
      <c r="A724" s="5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</row>
    <row r="725" spans="1:76" ht="9.75" customHeight="1">
      <c r="A725" s="5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</row>
    <row r="726" spans="1:76" ht="9.75" customHeight="1">
      <c r="A726" s="5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</row>
    <row r="727" spans="1:76" ht="9.75" customHeight="1">
      <c r="A727" s="5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</row>
    <row r="728" spans="1:76" ht="9.75" customHeight="1">
      <c r="A728" s="5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</row>
    <row r="729" spans="1:76" ht="9.75" customHeight="1">
      <c r="A729" s="5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</row>
    <row r="730" spans="1:76" ht="9.75" customHeight="1">
      <c r="A730" s="5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</row>
    <row r="731" spans="1:76" ht="9.75" customHeight="1">
      <c r="A731" s="5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</row>
    <row r="732" spans="1:76" ht="9.75" customHeight="1">
      <c r="A732" s="5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</row>
    <row r="733" spans="1:76" ht="9.75" customHeight="1">
      <c r="A733" s="5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</row>
    <row r="734" spans="1:76" ht="9.75" customHeight="1">
      <c r="A734" s="5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</row>
    <row r="735" spans="1:76" ht="9.75" customHeight="1">
      <c r="A735" s="5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</row>
    <row r="736" spans="1:76" ht="9.75" customHeight="1">
      <c r="A736" s="5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</row>
    <row r="737" spans="1:76" ht="9.75" customHeight="1">
      <c r="A737" s="5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</row>
    <row r="738" spans="1:76" ht="9.75" customHeight="1">
      <c r="A738" s="5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</row>
    <row r="739" spans="1:76" ht="9.75" customHeight="1">
      <c r="A739" s="5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</row>
    <row r="740" spans="1:76" ht="9.75" customHeight="1">
      <c r="A740" s="5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</row>
    <row r="741" spans="1:76" ht="9.75" customHeight="1">
      <c r="A741" s="5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</row>
    <row r="742" spans="1:76" ht="9.75" customHeight="1">
      <c r="A742" s="5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</row>
    <row r="743" spans="1:76" ht="9.75" customHeight="1">
      <c r="A743" s="5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</row>
    <row r="744" spans="1:76" ht="9.75" customHeight="1">
      <c r="A744" s="5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</row>
    <row r="745" spans="1:76" ht="9.75" customHeight="1">
      <c r="A745" s="5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</row>
    <row r="746" spans="1:76" ht="9.75" customHeight="1">
      <c r="A746" s="5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</row>
    <row r="747" spans="1:76" ht="9.75" customHeight="1">
      <c r="A747" s="5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</row>
    <row r="748" spans="1:76" ht="9.75" customHeight="1">
      <c r="A748" s="5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</row>
    <row r="749" spans="1:76" ht="9.75" customHeight="1">
      <c r="A749" s="5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</row>
    <row r="750" spans="1:76" ht="9.75" customHeight="1">
      <c r="A750" s="5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</row>
    <row r="751" spans="1:76" ht="9.75" customHeight="1">
      <c r="A751" s="5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</row>
    <row r="752" spans="1:76" ht="9.75" customHeight="1">
      <c r="A752" s="5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</row>
    <row r="753" spans="1:76" ht="9.75" customHeight="1">
      <c r="A753" s="5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</row>
    <row r="754" spans="1:76" ht="9.75" customHeight="1">
      <c r="A754" s="5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</row>
    <row r="755" spans="1:76" ht="9.75" customHeight="1">
      <c r="A755" s="5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</row>
    <row r="756" spans="1:76" ht="9.75" customHeight="1">
      <c r="A756" s="5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</row>
    <row r="757" spans="1:76" ht="9.75" customHeight="1">
      <c r="A757" s="5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</row>
    <row r="758" spans="1:76" ht="9.75" customHeight="1">
      <c r="A758" s="5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</row>
    <row r="759" spans="1:76" ht="9.75" customHeight="1">
      <c r="A759" s="5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</row>
    <row r="760" spans="1:76" ht="9.75" customHeight="1">
      <c r="A760" s="5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  <c r="BU760" s="13"/>
      <c r="BV760" s="13"/>
      <c r="BW760" s="13"/>
      <c r="BX760" s="13"/>
    </row>
    <row r="761" spans="1:76" ht="9.75" customHeight="1">
      <c r="A761" s="5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  <c r="BP761" s="13"/>
      <c r="BQ761" s="13"/>
      <c r="BR761" s="13"/>
      <c r="BS761" s="13"/>
      <c r="BT761" s="13"/>
      <c r="BU761" s="13"/>
      <c r="BV761" s="13"/>
      <c r="BW761" s="13"/>
      <c r="BX761" s="13"/>
    </row>
    <row r="762" spans="1:76" ht="9.75" customHeight="1">
      <c r="A762" s="5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  <c r="BU762" s="13"/>
      <c r="BV762" s="13"/>
      <c r="BW762" s="13"/>
      <c r="BX762" s="13"/>
    </row>
    <row r="763" spans="1:76" ht="9.75" customHeight="1">
      <c r="A763" s="5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  <c r="BO763" s="13"/>
      <c r="BP763" s="13"/>
      <c r="BQ763" s="13"/>
      <c r="BR763" s="13"/>
      <c r="BS763" s="13"/>
      <c r="BT763" s="13"/>
      <c r="BU763" s="13"/>
      <c r="BV763" s="13"/>
      <c r="BW763" s="13"/>
      <c r="BX763" s="13"/>
    </row>
    <row r="764" spans="1:76" ht="9.75" customHeight="1">
      <c r="A764" s="5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  <c r="BU764" s="13"/>
      <c r="BV764" s="13"/>
      <c r="BW764" s="13"/>
      <c r="BX764" s="13"/>
    </row>
    <row r="765" spans="1:76" ht="9.75" customHeight="1">
      <c r="A765" s="5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  <c r="BP765" s="13"/>
      <c r="BQ765" s="13"/>
      <c r="BR765" s="13"/>
      <c r="BS765" s="13"/>
      <c r="BT765" s="13"/>
      <c r="BU765" s="13"/>
      <c r="BV765" s="13"/>
      <c r="BW765" s="13"/>
      <c r="BX765" s="13"/>
    </row>
    <row r="766" spans="1:76" ht="9.75" customHeight="1">
      <c r="A766" s="5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</row>
    <row r="767" spans="1:76" ht="9.75" customHeight="1">
      <c r="A767" s="5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</row>
    <row r="768" spans="1:76" ht="9.75" customHeight="1">
      <c r="A768" s="5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</row>
    <row r="769" spans="1:76" ht="9.75" customHeight="1">
      <c r="A769" s="5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</row>
    <row r="770" spans="1:76" ht="9.75" customHeight="1">
      <c r="A770" s="5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</row>
    <row r="771" spans="1:76" ht="9.75" customHeight="1">
      <c r="A771" s="5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</row>
    <row r="772" spans="1:76" ht="9.75" customHeight="1">
      <c r="A772" s="5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</row>
    <row r="773" spans="1:76" ht="9.75" customHeight="1">
      <c r="A773" s="5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</row>
    <row r="774" spans="1:76" ht="9.75" customHeight="1">
      <c r="A774" s="5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</row>
    <row r="775" spans="1:76" ht="9.75" customHeight="1">
      <c r="A775" s="5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</row>
    <row r="776" spans="1:76" ht="9.75" customHeight="1">
      <c r="A776" s="5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</row>
    <row r="777" spans="1:76" ht="9.75" customHeight="1">
      <c r="A777" s="5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</row>
    <row r="778" spans="1:76" ht="9.75" customHeight="1">
      <c r="A778" s="5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</row>
    <row r="779" spans="1:76" ht="9.75" customHeight="1">
      <c r="A779" s="5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</row>
    <row r="780" spans="1:76" ht="9.75" customHeight="1">
      <c r="A780" s="5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</row>
    <row r="781" spans="1:76" ht="9.75" customHeight="1">
      <c r="A781" s="5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</row>
    <row r="782" spans="1:76" ht="9.75" customHeight="1">
      <c r="A782" s="5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</row>
    <row r="783" spans="1:76" ht="9.75" customHeight="1">
      <c r="A783" s="5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</row>
    <row r="784" spans="1:76" ht="9.75" customHeight="1">
      <c r="A784" s="5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</row>
    <row r="785" spans="1:76" ht="9.75" customHeight="1">
      <c r="A785" s="5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</row>
    <row r="786" spans="1:76" ht="9.75" customHeight="1">
      <c r="A786" s="5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</row>
    <row r="787" spans="1:76" ht="9.75" customHeight="1">
      <c r="A787" s="5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</row>
    <row r="788" spans="1:76" ht="9.75" customHeight="1">
      <c r="A788" s="5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</row>
    <row r="789" spans="1:76" ht="9.75" customHeight="1">
      <c r="A789" s="5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</row>
    <row r="790" spans="1:76" ht="9.75" customHeight="1">
      <c r="A790" s="5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</row>
    <row r="791" spans="1:76" ht="9.75" customHeight="1">
      <c r="A791" s="5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</row>
    <row r="792" spans="1:76" ht="9.75" customHeight="1">
      <c r="A792" s="5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</row>
    <row r="793" spans="1:76" ht="9.75" customHeight="1">
      <c r="A793" s="5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</row>
    <row r="794" spans="1:76" ht="9.75" customHeight="1">
      <c r="A794" s="5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</row>
    <row r="795" spans="1:76" ht="9.75" customHeight="1">
      <c r="A795" s="5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</row>
    <row r="796" spans="1:76" ht="9.75" customHeight="1">
      <c r="A796" s="5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</row>
    <row r="797" spans="1:76" ht="9.75" customHeight="1">
      <c r="A797" s="5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</row>
    <row r="798" spans="1:76" ht="9.75" customHeight="1">
      <c r="A798" s="5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</row>
    <row r="799" spans="1:76" ht="9.75" customHeight="1">
      <c r="A799" s="5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</row>
    <row r="800" spans="1:76" ht="9.75" customHeight="1">
      <c r="A800" s="5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</row>
    <row r="801" spans="1:76" ht="9.75" customHeight="1">
      <c r="A801" s="5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</row>
    <row r="802" spans="1:76" ht="9.75" customHeight="1">
      <c r="A802" s="5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</row>
    <row r="803" spans="1:76" ht="9.75" customHeight="1">
      <c r="A803" s="5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</row>
    <row r="804" spans="1:76" ht="9.75" customHeight="1">
      <c r="A804" s="5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</row>
    <row r="805" spans="1:76" ht="9.75" customHeight="1">
      <c r="A805" s="5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</row>
    <row r="806" spans="1:76" ht="9.75" customHeight="1">
      <c r="A806" s="5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</row>
    <row r="807" spans="1:76" ht="9.75" customHeight="1">
      <c r="A807" s="5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</row>
    <row r="808" spans="1:76" ht="9.75" customHeight="1">
      <c r="A808" s="5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</row>
    <row r="809" spans="1:76" ht="9.75" customHeight="1">
      <c r="A809" s="5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</row>
    <row r="810" spans="1:76" ht="9.75" customHeight="1">
      <c r="A810" s="5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</row>
    <row r="811" spans="1:76" ht="9.75" customHeight="1">
      <c r="A811" s="5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</row>
    <row r="812" spans="1:76" ht="9.75" customHeight="1">
      <c r="A812" s="5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</row>
    <row r="813" spans="1:76" ht="9.75" customHeight="1">
      <c r="A813" s="5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</row>
    <row r="814" spans="1:76" ht="9.75" customHeight="1">
      <c r="A814" s="5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</row>
    <row r="815" spans="1:76" ht="9.75" customHeight="1">
      <c r="A815" s="5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</row>
    <row r="816" spans="1:76" ht="9.75" customHeight="1">
      <c r="A816" s="5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</row>
    <row r="817" spans="1:76" ht="9.75" customHeight="1">
      <c r="A817" s="5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</row>
    <row r="818" spans="1:76" ht="9.75" customHeight="1">
      <c r="A818" s="5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</row>
    <row r="819" spans="1:76" ht="9.75" customHeight="1">
      <c r="A819" s="5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</row>
    <row r="820" spans="1:76" ht="9.75" customHeight="1">
      <c r="A820" s="5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</row>
    <row r="821" spans="1:76" ht="9.75" customHeight="1">
      <c r="A821" s="5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</row>
    <row r="822" spans="1:76" ht="9.75" customHeight="1">
      <c r="A822" s="5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</row>
    <row r="823" spans="1:76" ht="9.75" customHeight="1">
      <c r="A823" s="5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</row>
    <row r="824" spans="1:76" ht="9.75" customHeight="1">
      <c r="A824" s="5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</row>
    <row r="825" spans="1:76" ht="9.75" customHeight="1">
      <c r="A825" s="5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  <c r="BG825" s="13"/>
      <c r="BH825" s="13"/>
      <c r="BI825" s="13"/>
      <c r="BJ825" s="13"/>
      <c r="BK825" s="13"/>
      <c r="BL825" s="13"/>
      <c r="BM825" s="13"/>
      <c r="BN825" s="13"/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</row>
    <row r="826" spans="1:76" ht="9.75" customHeight="1">
      <c r="A826" s="5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</row>
    <row r="827" spans="1:76" ht="9.75" customHeight="1">
      <c r="A827" s="5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</row>
    <row r="828" spans="1:76" ht="9.75" customHeight="1">
      <c r="A828" s="5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</row>
    <row r="829" spans="1:76" ht="9.75" customHeight="1">
      <c r="A829" s="5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</row>
    <row r="830" spans="1:76" ht="9.75" customHeight="1">
      <c r="A830" s="5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</row>
    <row r="831" spans="1:76" ht="9.75" customHeight="1">
      <c r="A831" s="5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  <c r="BG831" s="13"/>
      <c r="BH831" s="13"/>
      <c r="BI831" s="13"/>
      <c r="BJ831" s="13"/>
      <c r="BK831" s="13"/>
      <c r="BL831" s="13"/>
      <c r="BM831" s="13"/>
      <c r="BN831" s="13"/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</row>
    <row r="832" spans="1:76" ht="9.75" customHeight="1">
      <c r="A832" s="5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  <c r="BG832" s="13"/>
      <c r="BH832" s="13"/>
      <c r="BI832" s="13"/>
      <c r="BJ832" s="13"/>
      <c r="BK832" s="13"/>
      <c r="BL832" s="13"/>
      <c r="BM832" s="13"/>
      <c r="BN832" s="13"/>
      <c r="BO832" s="13"/>
      <c r="BP832" s="13"/>
      <c r="BQ832" s="13"/>
      <c r="BR832" s="13"/>
      <c r="BS832" s="13"/>
      <c r="BT832" s="13"/>
      <c r="BU832" s="13"/>
      <c r="BV832" s="13"/>
      <c r="BW832" s="13"/>
      <c r="BX832" s="13"/>
    </row>
    <row r="833" spans="1:76" ht="9.75" customHeight="1">
      <c r="A833" s="5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  <c r="BG833" s="13"/>
      <c r="BH833" s="13"/>
      <c r="BI833" s="13"/>
      <c r="BJ833" s="13"/>
      <c r="BK833" s="13"/>
      <c r="BL833" s="13"/>
      <c r="BM833" s="13"/>
      <c r="BN833" s="13"/>
      <c r="BO833" s="13"/>
      <c r="BP833" s="13"/>
      <c r="BQ833" s="13"/>
      <c r="BR833" s="13"/>
      <c r="BS833" s="13"/>
      <c r="BT833" s="13"/>
      <c r="BU833" s="13"/>
      <c r="BV833" s="13"/>
      <c r="BW833" s="13"/>
      <c r="BX833" s="13"/>
    </row>
    <row r="834" spans="1:76" ht="9.75" customHeight="1">
      <c r="A834" s="5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  <c r="BG834" s="13"/>
      <c r="BH834" s="13"/>
      <c r="BI834" s="13"/>
      <c r="BJ834" s="13"/>
      <c r="BK834" s="13"/>
      <c r="BL834" s="13"/>
      <c r="BM834" s="13"/>
      <c r="BN834" s="13"/>
      <c r="BO834" s="13"/>
      <c r="BP834" s="13"/>
      <c r="BQ834" s="13"/>
      <c r="BR834" s="13"/>
      <c r="BS834" s="13"/>
      <c r="BT834" s="13"/>
      <c r="BU834" s="13"/>
      <c r="BV834" s="13"/>
      <c r="BW834" s="13"/>
      <c r="BX834" s="13"/>
    </row>
    <row r="835" spans="1:76" ht="9.75" customHeight="1">
      <c r="A835" s="5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  <c r="AZ835" s="13"/>
      <c r="BA835" s="13"/>
      <c r="BB835" s="13"/>
      <c r="BC835" s="13"/>
      <c r="BD835" s="13"/>
      <c r="BE835" s="13"/>
      <c r="BF835" s="13"/>
      <c r="BG835" s="13"/>
      <c r="BH835" s="13"/>
      <c r="BI835" s="13"/>
      <c r="BJ835" s="13"/>
      <c r="BK835" s="13"/>
      <c r="BL835" s="13"/>
      <c r="BM835" s="13"/>
      <c r="BN835" s="13"/>
      <c r="BO835" s="13"/>
      <c r="BP835" s="13"/>
      <c r="BQ835" s="13"/>
      <c r="BR835" s="13"/>
      <c r="BS835" s="13"/>
      <c r="BT835" s="13"/>
      <c r="BU835" s="13"/>
      <c r="BV835" s="13"/>
      <c r="BW835" s="13"/>
      <c r="BX835" s="13"/>
    </row>
    <row r="836" spans="1:76" ht="9.75" customHeight="1">
      <c r="A836" s="5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  <c r="BG836" s="13"/>
      <c r="BH836" s="13"/>
      <c r="BI836" s="13"/>
      <c r="BJ836" s="13"/>
      <c r="BK836" s="13"/>
      <c r="BL836" s="13"/>
      <c r="BM836" s="13"/>
      <c r="BN836" s="13"/>
      <c r="BO836" s="13"/>
      <c r="BP836" s="13"/>
      <c r="BQ836" s="13"/>
      <c r="BR836" s="13"/>
      <c r="BS836" s="13"/>
      <c r="BT836" s="13"/>
      <c r="BU836" s="13"/>
      <c r="BV836" s="13"/>
      <c r="BW836" s="13"/>
      <c r="BX836" s="13"/>
    </row>
    <row r="837" spans="1:76" ht="9.75" customHeight="1">
      <c r="A837" s="5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  <c r="AZ837" s="13"/>
      <c r="BA837" s="13"/>
      <c r="BB837" s="13"/>
      <c r="BC837" s="13"/>
      <c r="BD837" s="13"/>
      <c r="BE837" s="13"/>
      <c r="BF837" s="13"/>
      <c r="BG837" s="13"/>
      <c r="BH837" s="13"/>
      <c r="BI837" s="13"/>
      <c r="BJ837" s="13"/>
      <c r="BK837" s="13"/>
      <c r="BL837" s="13"/>
      <c r="BM837" s="13"/>
      <c r="BN837" s="13"/>
      <c r="BO837" s="13"/>
      <c r="BP837" s="13"/>
      <c r="BQ837" s="13"/>
      <c r="BR837" s="13"/>
      <c r="BS837" s="13"/>
      <c r="BT837" s="13"/>
      <c r="BU837" s="13"/>
      <c r="BV837" s="13"/>
      <c r="BW837" s="13"/>
      <c r="BX837" s="13"/>
    </row>
    <row r="838" spans="1:76" ht="9.75" customHeight="1">
      <c r="A838" s="5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  <c r="BG838" s="13"/>
      <c r="BH838" s="13"/>
      <c r="BI838" s="13"/>
      <c r="BJ838" s="13"/>
      <c r="BK838" s="13"/>
      <c r="BL838" s="13"/>
      <c r="BM838" s="13"/>
      <c r="BN838" s="13"/>
      <c r="BO838" s="13"/>
      <c r="BP838" s="13"/>
      <c r="BQ838" s="13"/>
      <c r="BR838" s="13"/>
      <c r="BS838" s="13"/>
      <c r="BT838" s="13"/>
      <c r="BU838" s="13"/>
      <c r="BV838" s="13"/>
      <c r="BW838" s="13"/>
      <c r="BX838" s="13"/>
    </row>
    <row r="839" spans="1:76" ht="9.75" customHeight="1">
      <c r="A839" s="5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  <c r="AX839" s="13"/>
      <c r="AY839" s="13"/>
      <c r="AZ839" s="13"/>
      <c r="BA839" s="13"/>
      <c r="BB839" s="13"/>
      <c r="BC839" s="13"/>
      <c r="BD839" s="13"/>
      <c r="BE839" s="13"/>
      <c r="BF839" s="13"/>
      <c r="BG839" s="13"/>
      <c r="BH839" s="13"/>
      <c r="BI839" s="13"/>
      <c r="BJ839" s="13"/>
      <c r="BK839" s="13"/>
      <c r="BL839" s="13"/>
      <c r="BM839" s="13"/>
      <c r="BN839" s="13"/>
      <c r="BO839" s="13"/>
      <c r="BP839" s="13"/>
      <c r="BQ839" s="13"/>
      <c r="BR839" s="13"/>
      <c r="BS839" s="13"/>
      <c r="BT839" s="13"/>
      <c r="BU839" s="13"/>
      <c r="BV839" s="13"/>
      <c r="BW839" s="13"/>
      <c r="BX839" s="13"/>
    </row>
    <row r="840" spans="1:76" ht="9.75" customHeight="1">
      <c r="A840" s="5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  <c r="BG840" s="13"/>
      <c r="BH840" s="13"/>
      <c r="BI840" s="13"/>
      <c r="BJ840" s="13"/>
      <c r="BK840" s="13"/>
      <c r="BL840" s="13"/>
      <c r="BM840" s="13"/>
      <c r="BN840" s="13"/>
      <c r="BO840" s="13"/>
      <c r="BP840" s="13"/>
      <c r="BQ840" s="13"/>
      <c r="BR840" s="13"/>
      <c r="BS840" s="13"/>
      <c r="BT840" s="13"/>
      <c r="BU840" s="13"/>
      <c r="BV840" s="13"/>
      <c r="BW840" s="13"/>
      <c r="BX840" s="13"/>
    </row>
    <row r="841" spans="1:76" ht="9.75" customHeight="1">
      <c r="A841" s="5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  <c r="AX841" s="13"/>
      <c r="AY841" s="13"/>
      <c r="AZ841" s="13"/>
      <c r="BA841" s="13"/>
      <c r="BB841" s="13"/>
      <c r="BC841" s="13"/>
      <c r="BD841" s="13"/>
      <c r="BE841" s="13"/>
      <c r="BF841" s="13"/>
      <c r="BG841" s="13"/>
      <c r="BH841" s="13"/>
      <c r="BI841" s="13"/>
      <c r="BJ841" s="13"/>
      <c r="BK841" s="13"/>
      <c r="BL841" s="13"/>
      <c r="BM841" s="13"/>
      <c r="BN841" s="13"/>
      <c r="BO841" s="13"/>
      <c r="BP841" s="13"/>
      <c r="BQ841" s="13"/>
      <c r="BR841" s="13"/>
      <c r="BS841" s="13"/>
      <c r="BT841" s="13"/>
      <c r="BU841" s="13"/>
      <c r="BV841" s="13"/>
      <c r="BW841" s="13"/>
      <c r="BX841" s="13"/>
    </row>
    <row r="842" spans="1:76" ht="9.75" customHeight="1">
      <c r="A842" s="5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  <c r="BG842" s="13"/>
      <c r="BH842" s="13"/>
      <c r="BI842" s="13"/>
      <c r="BJ842" s="13"/>
      <c r="BK842" s="13"/>
      <c r="BL842" s="13"/>
      <c r="BM842" s="13"/>
      <c r="BN842" s="13"/>
      <c r="BO842" s="13"/>
      <c r="BP842" s="13"/>
      <c r="BQ842" s="13"/>
      <c r="BR842" s="13"/>
      <c r="BS842" s="13"/>
      <c r="BT842" s="13"/>
      <c r="BU842" s="13"/>
      <c r="BV842" s="13"/>
      <c r="BW842" s="13"/>
      <c r="BX842" s="13"/>
    </row>
    <row r="843" spans="1:76" ht="9.75" customHeight="1">
      <c r="A843" s="5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  <c r="AX843" s="13"/>
      <c r="AY843" s="13"/>
      <c r="AZ843" s="13"/>
      <c r="BA843" s="13"/>
      <c r="BB843" s="13"/>
      <c r="BC843" s="13"/>
      <c r="BD843" s="13"/>
      <c r="BE843" s="13"/>
      <c r="BF843" s="13"/>
      <c r="BG843" s="13"/>
      <c r="BH843" s="13"/>
      <c r="BI843" s="13"/>
      <c r="BJ843" s="13"/>
      <c r="BK843" s="13"/>
      <c r="BL843" s="13"/>
      <c r="BM843" s="13"/>
      <c r="BN843" s="13"/>
      <c r="BO843" s="13"/>
      <c r="BP843" s="13"/>
      <c r="BQ843" s="13"/>
      <c r="BR843" s="13"/>
      <c r="BS843" s="13"/>
      <c r="BT843" s="13"/>
      <c r="BU843" s="13"/>
      <c r="BV843" s="13"/>
      <c r="BW843" s="13"/>
      <c r="BX843" s="13"/>
    </row>
    <row r="844" spans="1:76" ht="9.75" customHeight="1">
      <c r="A844" s="5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  <c r="AX844" s="13"/>
      <c r="AY844" s="13"/>
      <c r="AZ844" s="13"/>
      <c r="BA844" s="13"/>
      <c r="BB844" s="13"/>
      <c r="BC844" s="13"/>
      <c r="BD844" s="13"/>
      <c r="BE844" s="13"/>
      <c r="BF844" s="13"/>
      <c r="BG844" s="13"/>
      <c r="BH844" s="13"/>
      <c r="BI844" s="13"/>
      <c r="BJ844" s="13"/>
      <c r="BK844" s="13"/>
      <c r="BL844" s="13"/>
      <c r="BM844" s="13"/>
      <c r="BN844" s="13"/>
      <c r="BO844" s="13"/>
      <c r="BP844" s="13"/>
      <c r="BQ844" s="13"/>
      <c r="BR844" s="13"/>
      <c r="BS844" s="13"/>
      <c r="BT844" s="13"/>
      <c r="BU844" s="13"/>
      <c r="BV844" s="13"/>
      <c r="BW844" s="13"/>
      <c r="BX844" s="13"/>
    </row>
    <row r="845" spans="1:76" ht="9.75" customHeight="1">
      <c r="A845" s="5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  <c r="AX845" s="13"/>
      <c r="AY845" s="13"/>
      <c r="AZ845" s="13"/>
      <c r="BA845" s="13"/>
      <c r="BB845" s="13"/>
      <c r="BC845" s="13"/>
      <c r="BD845" s="13"/>
      <c r="BE845" s="13"/>
      <c r="BF845" s="13"/>
      <c r="BG845" s="13"/>
      <c r="BH845" s="13"/>
      <c r="BI845" s="13"/>
      <c r="BJ845" s="13"/>
      <c r="BK845" s="13"/>
      <c r="BL845" s="13"/>
      <c r="BM845" s="13"/>
      <c r="BN845" s="13"/>
      <c r="BO845" s="13"/>
      <c r="BP845" s="13"/>
      <c r="BQ845" s="13"/>
      <c r="BR845" s="13"/>
      <c r="BS845" s="13"/>
      <c r="BT845" s="13"/>
      <c r="BU845" s="13"/>
      <c r="BV845" s="13"/>
      <c r="BW845" s="13"/>
      <c r="BX845" s="13"/>
    </row>
    <row r="846" spans="1:76" ht="9.75" customHeight="1">
      <c r="A846" s="5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  <c r="AX846" s="13"/>
      <c r="AY846" s="13"/>
      <c r="AZ846" s="13"/>
      <c r="BA846" s="13"/>
      <c r="BB846" s="13"/>
      <c r="BC846" s="13"/>
      <c r="BD846" s="13"/>
      <c r="BE846" s="13"/>
      <c r="BF846" s="13"/>
      <c r="BG846" s="13"/>
      <c r="BH846" s="13"/>
      <c r="BI846" s="13"/>
      <c r="BJ846" s="13"/>
      <c r="BK846" s="13"/>
      <c r="BL846" s="13"/>
      <c r="BM846" s="13"/>
      <c r="BN846" s="13"/>
      <c r="BO846" s="13"/>
      <c r="BP846" s="13"/>
      <c r="BQ846" s="13"/>
      <c r="BR846" s="13"/>
      <c r="BS846" s="13"/>
      <c r="BT846" s="13"/>
      <c r="BU846" s="13"/>
      <c r="BV846" s="13"/>
      <c r="BW846" s="13"/>
      <c r="BX846" s="13"/>
    </row>
    <row r="847" spans="1:76" ht="9.75" customHeight="1">
      <c r="A847" s="5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  <c r="AX847" s="13"/>
      <c r="AY847" s="13"/>
      <c r="AZ847" s="13"/>
      <c r="BA847" s="13"/>
      <c r="BB847" s="13"/>
      <c r="BC847" s="13"/>
      <c r="BD847" s="13"/>
      <c r="BE847" s="13"/>
      <c r="BF847" s="13"/>
      <c r="BG847" s="13"/>
      <c r="BH847" s="13"/>
      <c r="BI847" s="13"/>
      <c r="BJ847" s="13"/>
      <c r="BK847" s="13"/>
      <c r="BL847" s="13"/>
      <c r="BM847" s="13"/>
      <c r="BN847" s="13"/>
      <c r="BO847" s="13"/>
      <c r="BP847" s="13"/>
      <c r="BQ847" s="13"/>
      <c r="BR847" s="13"/>
      <c r="BS847" s="13"/>
      <c r="BT847" s="13"/>
      <c r="BU847" s="13"/>
      <c r="BV847" s="13"/>
      <c r="BW847" s="13"/>
      <c r="BX847" s="13"/>
    </row>
    <row r="848" spans="1:76" ht="9.75" customHeight="1">
      <c r="A848" s="5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  <c r="BG848" s="13"/>
      <c r="BH848" s="13"/>
      <c r="BI848" s="13"/>
      <c r="BJ848" s="13"/>
      <c r="BK848" s="13"/>
      <c r="BL848" s="13"/>
      <c r="BM848" s="13"/>
      <c r="BN848" s="13"/>
      <c r="BO848" s="13"/>
      <c r="BP848" s="13"/>
      <c r="BQ848" s="13"/>
      <c r="BR848" s="13"/>
      <c r="BS848" s="13"/>
      <c r="BT848" s="13"/>
      <c r="BU848" s="13"/>
      <c r="BV848" s="13"/>
      <c r="BW848" s="13"/>
      <c r="BX848" s="13"/>
    </row>
    <row r="849" spans="1:76" ht="9.75" customHeight="1">
      <c r="A849" s="5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  <c r="BG849" s="13"/>
      <c r="BH849" s="13"/>
      <c r="BI849" s="13"/>
      <c r="BJ849" s="13"/>
      <c r="BK849" s="13"/>
      <c r="BL849" s="13"/>
      <c r="BM849" s="13"/>
      <c r="BN849" s="13"/>
      <c r="BO849" s="13"/>
      <c r="BP849" s="13"/>
      <c r="BQ849" s="13"/>
      <c r="BR849" s="13"/>
      <c r="BS849" s="13"/>
      <c r="BT849" s="13"/>
      <c r="BU849" s="13"/>
      <c r="BV849" s="13"/>
      <c r="BW849" s="13"/>
      <c r="BX849" s="13"/>
    </row>
    <row r="850" spans="1:76" ht="9.75" customHeight="1">
      <c r="A850" s="5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  <c r="BG850" s="13"/>
      <c r="BH850" s="13"/>
      <c r="BI850" s="13"/>
      <c r="BJ850" s="13"/>
      <c r="BK850" s="13"/>
      <c r="BL850" s="13"/>
      <c r="BM850" s="13"/>
      <c r="BN850" s="13"/>
      <c r="BO850" s="13"/>
      <c r="BP850" s="13"/>
      <c r="BQ850" s="13"/>
      <c r="BR850" s="13"/>
      <c r="BS850" s="13"/>
      <c r="BT850" s="13"/>
      <c r="BU850" s="13"/>
      <c r="BV850" s="13"/>
      <c r="BW850" s="13"/>
      <c r="BX850" s="13"/>
    </row>
    <row r="851" spans="1:76" ht="9.75" customHeight="1">
      <c r="A851" s="5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  <c r="BG851" s="13"/>
      <c r="BH851" s="13"/>
      <c r="BI851" s="13"/>
      <c r="BJ851" s="13"/>
      <c r="BK851" s="13"/>
      <c r="BL851" s="13"/>
      <c r="BM851" s="13"/>
      <c r="BN851" s="13"/>
      <c r="BO851" s="13"/>
      <c r="BP851" s="13"/>
      <c r="BQ851" s="13"/>
      <c r="BR851" s="13"/>
      <c r="BS851" s="13"/>
      <c r="BT851" s="13"/>
      <c r="BU851" s="13"/>
      <c r="BV851" s="13"/>
      <c r="BW851" s="13"/>
      <c r="BX851" s="13"/>
    </row>
    <row r="852" spans="1:76" ht="9.75" customHeight="1">
      <c r="A852" s="5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  <c r="BG852" s="13"/>
      <c r="BH852" s="13"/>
      <c r="BI852" s="13"/>
      <c r="BJ852" s="13"/>
      <c r="BK852" s="13"/>
      <c r="BL852" s="13"/>
      <c r="BM852" s="13"/>
      <c r="BN852" s="13"/>
      <c r="BO852" s="13"/>
      <c r="BP852" s="13"/>
      <c r="BQ852" s="13"/>
      <c r="BR852" s="13"/>
      <c r="BS852" s="13"/>
      <c r="BT852" s="13"/>
      <c r="BU852" s="13"/>
      <c r="BV852" s="13"/>
      <c r="BW852" s="13"/>
      <c r="BX852" s="13"/>
    </row>
    <row r="853" spans="1:76" ht="9.75" customHeight="1">
      <c r="A853" s="5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  <c r="BG853" s="13"/>
      <c r="BH853" s="13"/>
      <c r="BI853" s="13"/>
      <c r="BJ853" s="13"/>
      <c r="BK853" s="13"/>
      <c r="BL853" s="13"/>
      <c r="BM853" s="13"/>
      <c r="BN853" s="13"/>
      <c r="BO853" s="13"/>
      <c r="BP853" s="13"/>
      <c r="BQ853" s="13"/>
      <c r="BR853" s="13"/>
      <c r="BS853" s="13"/>
      <c r="BT853" s="13"/>
      <c r="BU853" s="13"/>
      <c r="BV853" s="13"/>
      <c r="BW853" s="13"/>
      <c r="BX853" s="13"/>
    </row>
    <row r="854" spans="1:76" ht="9.75" customHeight="1">
      <c r="A854" s="5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  <c r="BG854" s="13"/>
      <c r="BH854" s="13"/>
      <c r="BI854" s="13"/>
      <c r="BJ854" s="13"/>
      <c r="BK854" s="13"/>
      <c r="BL854" s="13"/>
      <c r="BM854" s="13"/>
      <c r="BN854" s="13"/>
      <c r="BO854" s="13"/>
      <c r="BP854" s="13"/>
      <c r="BQ854" s="13"/>
      <c r="BR854" s="13"/>
      <c r="BS854" s="13"/>
      <c r="BT854" s="13"/>
      <c r="BU854" s="13"/>
      <c r="BV854" s="13"/>
      <c r="BW854" s="13"/>
      <c r="BX854" s="13"/>
    </row>
    <row r="855" spans="1:76" ht="9.75" customHeight="1">
      <c r="A855" s="5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  <c r="BG855" s="13"/>
      <c r="BH855" s="13"/>
      <c r="BI855" s="13"/>
      <c r="BJ855" s="13"/>
      <c r="BK855" s="13"/>
      <c r="BL855" s="13"/>
      <c r="BM855" s="13"/>
      <c r="BN855" s="13"/>
      <c r="BO855" s="13"/>
      <c r="BP855" s="13"/>
      <c r="BQ855" s="13"/>
      <c r="BR855" s="13"/>
      <c r="BS855" s="13"/>
      <c r="BT855" s="13"/>
      <c r="BU855" s="13"/>
      <c r="BV855" s="13"/>
      <c r="BW855" s="13"/>
      <c r="BX855" s="13"/>
    </row>
    <row r="856" spans="1:76" ht="9.75" customHeight="1">
      <c r="A856" s="5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  <c r="BG856" s="13"/>
      <c r="BH856" s="13"/>
      <c r="BI856" s="13"/>
      <c r="BJ856" s="13"/>
      <c r="BK856" s="13"/>
      <c r="BL856" s="13"/>
      <c r="BM856" s="13"/>
      <c r="BN856" s="13"/>
      <c r="BO856" s="13"/>
      <c r="BP856" s="13"/>
      <c r="BQ856" s="13"/>
      <c r="BR856" s="13"/>
      <c r="BS856" s="13"/>
      <c r="BT856" s="13"/>
      <c r="BU856" s="13"/>
      <c r="BV856" s="13"/>
      <c r="BW856" s="13"/>
      <c r="BX856" s="13"/>
    </row>
    <row r="857" spans="1:76" ht="9.75" customHeight="1">
      <c r="A857" s="5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  <c r="BG857" s="13"/>
      <c r="BH857" s="13"/>
      <c r="BI857" s="13"/>
      <c r="BJ857" s="13"/>
      <c r="BK857" s="13"/>
      <c r="BL857" s="13"/>
      <c r="BM857" s="13"/>
      <c r="BN857" s="13"/>
      <c r="BO857" s="13"/>
      <c r="BP857" s="13"/>
      <c r="BQ857" s="13"/>
      <c r="BR857" s="13"/>
      <c r="BS857" s="13"/>
      <c r="BT857" s="13"/>
      <c r="BU857" s="13"/>
      <c r="BV857" s="13"/>
      <c r="BW857" s="13"/>
      <c r="BX857" s="13"/>
    </row>
    <row r="858" spans="1:76" ht="9.75" customHeight="1">
      <c r="A858" s="5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  <c r="BG858" s="13"/>
      <c r="BH858" s="13"/>
      <c r="BI858" s="13"/>
      <c r="BJ858" s="13"/>
      <c r="BK858" s="13"/>
      <c r="BL858" s="13"/>
      <c r="BM858" s="13"/>
      <c r="BN858" s="13"/>
      <c r="BO858" s="13"/>
      <c r="BP858" s="13"/>
      <c r="BQ858" s="13"/>
      <c r="BR858" s="13"/>
      <c r="BS858" s="13"/>
      <c r="BT858" s="13"/>
      <c r="BU858" s="13"/>
      <c r="BV858" s="13"/>
      <c r="BW858" s="13"/>
      <c r="BX858" s="13"/>
    </row>
    <row r="859" spans="1:76" ht="9.75" customHeight="1">
      <c r="A859" s="5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  <c r="BG859" s="13"/>
      <c r="BH859" s="13"/>
      <c r="BI859" s="13"/>
      <c r="BJ859" s="13"/>
      <c r="BK859" s="13"/>
      <c r="BL859" s="13"/>
      <c r="BM859" s="13"/>
      <c r="BN859" s="13"/>
      <c r="BO859" s="13"/>
      <c r="BP859" s="13"/>
      <c r="BQ859" s="13"/>
      <c r="BR859" s="13"/>
      <c r="BS859" s="13"/>
      <c r="BT859" s="13"/>
      <c r="BU859" s="13"/>
      <c r="BV859" s="13"/>
      <c r="BW859" s="13"/>
      <c r="BX859" s="13"/>
    </row>
    <row r="860" spans="1:76" ht="9.75" customHeight="1">
      <c r="A860" s="5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  <c r="BG860" s="13"/>
      <c r="BH860" s="13"/>
      <c r="BI860" s="13"/>
      <c r="BJ860" s="13"/>
      <c r="BK860" s="13"/>
      <c r="BL860" s="13"/>
      <c r="BM860" s="13"/>
      <c r="BN860" s="13"/>
      <c r="BO860" s="13"/>
      <c r="BP860" s="13"/>
      <c r="BQ860" s="13"/>
      <c r="BR860" s="13"/>
      <c r="BS860" s="13"/>
      <c r="BT860" s="13"/>
      <c r="BU860" s="13"/>
      <c r="BV860" s="13"/>
      <c r="BW860" s="13"/>
      <c r="BX860" s="13"/>
    </row>
    <row r="861" spans="1:76" ht="9.75" customHeight="1">
      <c r="A861" s="5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  <c r="BG861" s="13"/>
      <c r="BH861" s="13"/>
      <c r="BI861" s="13"/>
      <c r="BJ861" s="13"/>
      <c r="BK861" s="13"/>
      <c r="BL861" s="13"/>
      <c r="BM861" s="13"/>
      <c r="BN861" s="13"/>
      <c r="BO861" s="13"/>
      <c r="BP861" s="13"/>
      <c r="BQ861" s="13"/>
      <c r="BR861" s="13"/>
      <c r="BS861" s="13"/>
      <c r="BT861" s="13"/>
      <c r="BU861" s="13"/>
      <c r="BV861" s="13"/>
      <c r="BW861" s="13"/>
      <c r="BX861" s="13"/>
    </row>
    <row r="862" spans="1:76" ht="9.75" customHeight="1">
      <c r="A862" s="5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  <c r="BG862" s="13"/>
      <c r="BH862" s="13"/>
      <c r="BI862" s="13"/>
      <c r="BJ862" s="13"/>
      <c r="BK862" s="13"/>
      <c r="BL862" s="13"/>
      <c r="BM862" s="13"/>
      <c r="BN862" s="13"/>
      <c r="BO862" s="13"/>
      <c r="BP862" s="13"/>
      <c r="BQ862" s="13"/>
      <c r="BR862" s="13"/>
      <c r="BS862" s="13"/>
      <c r="BT862" s="13"/>
      <c r="BU862" s="13"/>
      <c r="BV862" s="13"/>
      <c r="BW862" s="13"/>
      <c r="BX862" s="13"/>
    </row>
    <row r="863" spans="1:76" ht="9.75" customHeight="1">
      <c r="A863" s="5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  <c r="BG863" s="13"/>
      <c r="BH863" s="13"/>
      <c r="BI863" s="13"/>
      <c r="BJ863" s="13"/>
      <c r="BK863" s="13"/>
      <c r="BL863" s="13"/>
      <c r="BM863" s="13"/>
      <c r="BN863" s="13"/>
      <c r="BO863" s="13"/>
      <c r="BP863" s="13"/>
      <c r="BQ863" s="13"/>
      <c r="BR863" s="13"/>
      <c r="BS863" s="13"/>
      <c r="BT863" s="13"/>
      <c r="BU863" s="13"/>
      <c r="BV863" s="13"/>
      <c r="BW863" s="13"/>
      <c r="BX863" s="13"/>
    </row>
    <row r="864" spans="1:76" ht="9.75" customHeight="1">
      <c r="A864" s="5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  <c r="BG864" s="13"/>
      <c r="BH864" s="13"/>
      <c r="BI864" s="13"/>
      <c r="BJ864" s="13"/>
      <c r="BK864" s="13"/>
      <c r="BL864" s="13"/>
      <c r="BM864" s="13"/>
      <c r="BN864" s="13"/>
      <c r="BO864" s="13"/>
      <c r="BP864" s="13"/>
      <c r="BQ864" s="13"/>
      <c r="BR864" s="13"/>
      <c r="BS864" s="13"/>
      <c r="BT864" s="13"/>
      <c r="BU864" s="13"/>
      <c r="BV864" s="13"/>
      <c r="BW864" s="13"/>
      <c r="BX864" s="13"/>
    </row>
    <row r="865" spans="1:76" ht="9.75" customHeight="1">
      <c r="A865" s="5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  <c r="BG865" s="13"/>
      <c r="BH865" s="13"/>
      <c r="BI865" s="13"/>
      <c r="BJ865" s="13"/>
      <c r="BK865" s="13"/>
      <c r="BL865" s="13"/>
      <c r="BM865" s="13"/>
      <c r="BN865" s="13"/>
      <c r="BO865" s="13"/>
      <c r="BP865" s="13"/>
      <c r="BQ865" s="13"/>
      <c r="BR865" s="13"/>
      <c r="BS865" s="13"/>
      <c r="BT865" s="13"/>
      <c r="BU865" s="13"/>
      <c r="BV865" s="13"/>
      <c r="BW865" s="13"/>
      <c r="BX865" s="13"/>
    </row>
    <row r="866" spans="1:76" ht="9.75" customHeight="1">
      <c r="A866" s="5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  <c r="BG866" s="13"/>
      <c r="BH866" s="13"/>
      <c r="BI866" s="13"/>
      <c r="BJ866" s="13"/>
      <c r="BK866" s="13"/>
      <c r="BL866" s="13"/>
      <c r="BM866" s="13"/>
      <c r="BN866" s="13"/>
      <c r="BO866" s="13"/>
      <c r="BP866" s="13"/>
      <c r="BQ866" s="13"/>
      <c r="BR866" s="13"/>
      <c r="BS866" s="13"/>
      <c r="BT866" s="13"/>
      <c r="BU866" s="13"/>
      <c r="BV866" s="13"/>
      <c r="BW866" s="13"/>
      <c r="BX866" s="13"/>
    </row>
    <row r="867" spans="1:76" ht="9.75" customHeight="1">
      <c r="A867" s="5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  <c r="AX867" s="13"/>
      <c r="AY867" s="13"/>
      <c r="AZ867" s="13"/>
      <c r="BA867" s="13"/>
      <c r="BB867" s="13"/>
      <c r="BC867" s="13"/>
      <c r="BD867" s="13"/>
      <c r="BE867" s="13"/>
      <c r="BF867" s="13"/>
      <c r="BG867" s="13"/>
      <c r="BH867" s="13"/>
      <c r="BI867" s="13"/>
      <c r="BJ867" s="13"/>
      <c r="BK867" s="13"/>
      <c r="BL867" s="13"/>
      <c r="BM867" s="13"/>
      <c r="BN867" s="13"/>
      <c r="BO867" s="13"/>
      <c r="BP867" s="13"/>
      <c r="BQ867" s="13"/>
      <c r="BR867" s="13"/>
      <c r="BS867" s="13"/>
      <c r="BT867" s="13"/>
      <c r="BU867" s="13"/>
      <c r="BV867" s="13"/>
      <c r="BW867" s="13"/>
      <c r="BX867" s="13"/>
    </row>
    <row r="868" spans="1:76" ht="9.75" customHeight="1">
      <c r="A868" s="5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  <c r="BG868" s="13"/>
      <c r="BH868" s="13"/>
      <c r="BI868" s="13"/>
      <c r="BJ868" s="13"/>
      <c r="BK868" s="13"/>
      <c r="BL868" s="13"/>
      <c r="BM868" s="13"/>
      <c r="BN868" s="13"/>
      <c r="BO868" s="13"/>
      <c r="BP868" s="13"/>
      <c r="BQ868" s="13"/>
      <c r="BR868" s="13"/>
      <c r="BS868" s="13"/>
      <c r="BT868" s="13"/>
      <c r="BU868" s="13"/>
      <c r="BV868" s="13"/>
      <c r="BW868" s="13"/>
      <c r="BX868" s="13"/>
    </row>
    <row r="869" spans="1:76" ht="9.75" customHeight="1">
      <c r="A869" s="5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  <c r="AX869" s="13"/>
      <c r="AY869" s="13"/>
      <c r="AZ869" s="13"/>
      <c r="BA869" s="13"/>
      <c r="BB869" s="13"/>
      <c r="BC869" s="13"/>
      <c r="BD869" s="13"/>
      <c r="BE869" s="13"/>
      <c r="BF869" s="13"/>
      <c r="BG869" s="13"/>
      <c r="BH869" s="13"/>
      <c r="BI869" s="13"/>
      <c r="BJ869" s="13"/>
      <c r="BK869" s="13"/>
      <c r="BL869" s="13"/>
      <c r="BM869" s="13"/>
      <c r="BN869" s="13"/>
      <c r="BO869" s="13"/>
      <c r="BP869" s="13"/>
      <c r="BQ869" s="13"/>
      <c r="BR869" s="13"/>
      <c r="BS869" s="13"/>
      <c r="BT869" s="13"/>
      <c r="BU869" s="13"/>
      <c r="BV869" s="13"/>
      <c r="BW869" s="13"/>
      <c r="BX869" s="13"/>
    </row>
    <row r="870" spans="1:76" ht="9.75" customHeight="1">
      <c r="A870" s="5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  <c r="BG870" s="13"/>
      <c r="BH870" s="13"/>
      <c r="BI870" s="13"/>
      <c r="BJ870" s="13"/>
      <c r="BK870" s="13"/>
      <c r="BL870" s="13"/>
      <c r="BM870" s="13"/>
      <c r="BN870" s="13"/>
      <c r="BO870" s="13"/>
      <c r="BP870" s="13"/>
      <c r="BQ870" s="13"/>
      <c r="BR870" s="13"/>
      <c r="BS870" s="13"/>
      <c r="BT870" s="13"/>
      <c r="BU870" s="13"/>
      <c r="BV870" s="13"/>
      <c r="BW870" s="13"/>
      <c r="BX870" s="13"/>
    </row>
    <row r="871" spans="1:76" ht="9.75" customHeight="1">
      <c r="A871" s="5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  <c r="BG871" s="13"/>
      <c r="BH871" s="13"/>
      <c r="BI871" s="13"/>
      <c r="BJ871" s="13"/>
      <c r="BK871" s="13"/>
      <c r="BL871" s="13"/>
      <c r="BM871" s="13"/>
      <c r="BN871" s="13"/>
      <c r="BO871" s="13"/>
      <c r="BP871" s="13"/>
      <c r="BQ871" s="13"/>
      <c r="BR871" s="13"/>
      <c r="BS871" s="13"/>
      <c r="BT871" s="13"/>
      <c r="BU871" s="13"/>
      <c r="BV871" s="13"/>
      <c r="BW871" s="13"/>
      <c r="BX871" s="13"/>
    </row>
    <row r="872" spans="1:76" ht="9.75" customHeight="1">
      <c r="A872" s="5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  <c r="BG872" s="13"/>
      <c r="BH872" s="13"/>
      <c r="BI872" s="13"/>
      <c r="BJ872" s="13"/>
      <c r="BK872" s="13"/>
      <c r="BL872" s="13"/>
      <c r="BM872" s="13"/>
      <c r="BN872" s="13"/>
      <c r="BO872" s="13"/>
      <c r="BP872" s="13"/>
      <c r="BQ872" s="13"/>
      <c r="BR872" s="13"/>
      <c r="BS872" s="13"/>
      <c r="BT872" s="13"/>
      <c r="BU872" s="13"/>
      <c r="BV872" s="13"/>
      <c r="BW872" s="13"/>
      <c r="BX872" s="13"/>
    </row>
    <row r="873" spans="1:76" ht="9.75" customHeight="1">
      <c r="A873" s="5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  <c r="AX873" s="13"/>
      <c r="AY873" s="13"/>
      <c r="AZ873" s="13"/>
      <c r="BA873" s="13"/>
      <c r="BB873" s="13"/>
      <c r="BC873" s="13"/>
      <c r="BD873" s="13"/>
      <c r="BE873" s="13"/>
      <c r="BF873" s="13"/>
      <c r="BG873" s="13"/>
      <c r="BH873" s="13"/>
      <c r="BI873" s="13"/>
      <c r="BJ873" s="13"/>
      <c r="BK873" s="13"/>
      <c r="BL873" s="13"/>
      <c r="BM873" s="13"/>
      <c r="BN873" s="13"/>
      <c r="BO873" s="13"/>
      <c r="BP873" s="13"/>
      <c r="BQ873" s="13"/>
      <c r="BR873" s="13"/>
      <c r="BS873" s="13"/>
      <c r="BT873" s="13"/>
      <c r="BU873" s="13"/>
      <c r="BV873" s="13"/>
      <c r="BW873" s="13"/>
      <c r="BX873" s="13"/>
    </row>
    <row r="874" spans="1:76" ht="9.75" customHeight="1">
      <c r="A874" s="5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  <c r="BG874" s="13"/>
      <c r="BH874" s="13"/>
      <c r="BI874" s="13"/>
      <c r="BJ874" s="13"/>
      <c r="BK874" s="13"/>
      <c r="BL874" s="13"/>
      <c r="BM874" s="13"/>
      <c r="BN874" s="13"/>
      <c r="BO874" s="13"/>
      <c r="BP874" s="13"/>
      <c r="BQ874" s="13"/>
      <c r="BR874" s="13"/>
      <c r="BS874" s="13"/>
      <c r="BT874" s="13"/>
      <c r="BU874" s="13"/>
      <c r="BV874" s="13"/>
      <c r="BW874" s="13"/>
      <c r="BX874" s="13"/>
    </row>
    <row r="875" spans="1:76" ht="9.75" customHeight="1">
      <c r="A875" s="5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  <c r="BG875" s="13"/>
      <c r="BH875" s="13"/>
      <c r="BI875" s="13"/>
      <c r="BJ875" s="13"/>
      <c r="BK875" s="13"/>
      <c r="BL875" s="13"/>
      <c r="BM875" s="13"/>
      <c r="BN875" s="13"/>
      <c r="BO875" s="13"/>
      <c r="BP875" s="13"/>
      <c r="BQ875" s="13"/>
      <c r="BR875" s="13"/>
      <c r="BS875" s="13"/>
      <c r="BT875" s="13"/>
      <c r="BU875" s="13"/>
      <c r="BV875" s="13"/>
      <c r="BW875" s="13"/>
      <c r="BX875" s="13"/>
    </row>
    <row r="876" spans="1:76" ht="9.75" customHeight="1">
      <c r="A876" s="5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  <c r="BG876" s="13"/>
      <c r="BH876" s="13"/>
      <c r="BI876" s="13"/>
      <c r="BJ876" s="13"/>
      <c r="BK876" s="13"/>
      <c r="BL876" s="13"/>
      <c r="BM876" s="13"/>
      <c r="BN876" s="13"/>
      <c r="BO876" s="13"/>
      <c r="BP876" s="13"/>
      <c r="BQ876" s="13"/>
      <c r="BR876" s="13"/>
      <c r="BS876" s="13"/>
      <c r="BT876" s="13"/>
      <c r="BU876" s="13"/>
      <c r="BV876" s="13"/>
      <c r="BW876" s="13"/>
      <c r="BX876" s="13"/>
    </row>
    <row r="877" spans="1:76" ht="9.75" customHeight="1">
      <c r="A877" s="5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  <c r="AX877" s="13"/>
      <c r="AY877" s="13"/>
      <c r="AZ877" s="13"/>
      <c r="BA877" s="13"/>
      <c r="BB877" s="13"/>
      <c r="BC877" s="13"/>
      <c r="BD877" s="13"/>
      <c r="BE877" s="13"/>
      <c r="BF877" s="13"/>
      <c r="BG877" s="13"/>
      <c r="BH877" s="13"/>
      <c r="BI877" s="13"/>
      <c r="BJ877" s="13"/>
      <c r="BK877" s="13"/>
      <c r="BL877" s="13"/>
      <c r="BM877" s="13"/>
      <c r="BN877" s="13"/>
      <c r="BO877" s="13"/>
      <c r="BP877" s="13"/>
      <c r="BQ877" s="13"/>
      <c r="BR877" s="13"/>
      <c r="BS877" s="13"/>
      <c r="BT877" s="13"/>
      <c r="BU877" s="13"/>
      <c r="BV877" s="13"/>
      <c r="BW877" s="13"/>
      <c r="BX877" s="13"/>
    </row>
    <row r="878" spans="1:76" ht="9.75" customHeight="1">
      <c r="A878" s="5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  <c r="BG878" s="13"/>
      <c r="BH878" s="13"/>
      <c r="BI878" s="13"/>
      <c r="BJ878" s="13"/>
      <c r="BK878" s="13"/>
      <c r="BL878" s="13"/>
      <c r="BM878" s="13"/>
      <c r="BN878" s="13"/>
      <c r="BO878" s="13"/>
      <c r="BP878" s="13"/>
      <c r="BQ878" s="13"/>
      <c r="BR878" s="13"/>
      <c r="BS878" s="13"/>
      <c r="BT878" s="13"/>
      <c r="BU878" s="13"/>
      <c r="BV878" s="13"/>
      <c r="BW878" s="13"/>
      <c r="BX878" s="13"/>
    </row>
    <row r="879" spans="1:76" ht="9.75" customHeight="1">
      <c r="A879" s="5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  <c r="BG879" s="13"/>
      <c r="BH879" s="13"/>
      <c r="BI879" s="13"/>
      <c r="BJ879" s="13"/>
      <c r="BK879" s="13"/>
      <c r="BL879" s="13"/>
      <c r="BM879" s="13"/>
      <c r="BN879" s="13"/>
      <c r="BO879" s="13"/>
      <c r="BP879" s="13"/>
      <c r="BQ879" s="13"/>
      <c r="BR879" s="13"/>
      <c r="BS879" s="13"/>
      <c r="BT879" s="13"/>
      <c r="BU879" s="13"/>
      <c r="BV879" s="13"/>
      <c r="BW879" s="13"/>
      <c r="BX879" s="13"/>
    </row>
    <row r="880" spans="1:76" ht="9.75" customHeight="1">
      <c r="A880" s="5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  <c r="BG880" s="13"/>
      <c r="BH880" s="13"/>
      <c r="BI880" s="13"/>
      <c r="BJ880" s="13"/>
      <c r="BK880" s="13"/>
      <c r="BL880" s="13"/>
      <c r="BM880" s="13"/>
      <c r="BN880" s="13"/>
      <c r="BO880" s="13"/>
      <c r="BP880" s="13"/>
      <c r="BQ880" s="13"/>
      <c r="BR880" s="13"/>
      <c r="BS880" s="13"/>
      <c r="BT880" s="13"/>
      <c r="BU880" s="13"/>
      <c r="BV880" s="13"/>
      <c r="BW880" s="13"/>
      <c r="BX880" s="13"/>
    </row>
    <row r="881" spans="1:76" ht="9.75" customHeight="1">
      <c r="A881" s="5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  <c r="AZ881" s="13"/>
      <c r="BA881" s="13"/>
      <c r="BB881" s="13"/>
      <c r="BC881" s="13"/>
      <c r="BD881" s="13"/>
      <c r="BE881" s="13"/>
      <c r="BF881" s="13"/>
      <c r="BG881" s="13"/>
      <c r="BH881" s="13"/>
      <c r="BI881" s="13"/>
      <c r="BJ881" s="13"/>
      <c r="BK881" s="13"/>
      <c r="BL881" s="13"/>
      <c r="BM881" s="13"/>
      <c r="BN881" s="13"/>
      <c r="BO881" s="13"/>
      <c r="BP881" s="13"/>
      <c r="BQ881" s="13"/>
      <c r="BR881" s="13"/>
      <c r="BS881" s="13"/>
      <c r="BT881" s="13"/>
      <c r="BU881" s="13"/>
      <c r="BV881" s="13"/>
      <c r="BW881" s="13"/>
      <c r="BX881" s="13"/>
    </row>
    <row r="882" spans="1:76" ht="9.75" customHeight="1">
      <c r="A882" s="5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  <c r="BG882" s="13"/>
      <c r="BH882" s="13"/>
      <c r="BI882" s="13"/>
      <c r="BJ882" s="13"/>
      <c r="BK882" s="13"/>
      <c r="BL882" s="13"/>
      <c r="BM882" s="13"/>
      <c r="BN882" s="13"/>
      <c r="BO882" s="13"/>
      <c r="BP882" s="13"/>
      <c r="BQ882" s="13"/>
      <c r="BR882" s="13"/>
      <c r="BS882" s="13"/>
      <c r="BT882" s="13"/>
      <c r="BU882" s="13"/>
      <c r="BV882" s="13"/>
      <c r="BW882" s="13"/>
      <c r="BX882" s="13"/>
    </row>
    <row r="883" spans="1:76" ht="9.75" customHeight="1">
      <c r="A883" s="5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  <c r="BG883" s="13"/>
      <c r="BH883" s="13"/>
      <c r="BI883" s="13"/>
      <c r="BJ883" s="13"/>
      <c r="BK883" s="13"/>
      <c r="BL883" s="13"/>
      <c r="BM883" s="13"/>
      <c r="BN883" s="13"/>
      <c r="BO883" s="13"/>
      <c r="BP883" s="13"/>
      <c r="BQ883" s="13"/>
      <c r="BR883" s="13"/>
      <c r="BS883" s="13"/>
      <c r="BT883" s="13"/>
      <c r="BU883" s="13"/>
      <c r="BV883" s="13"/>
      <c r="BW883" s="13"/>
      <c r="BX883" s="13"/>
    </row>
    <row r="884" spans="1:76" ht="9.75" customHeight="1">
      <c r="A884" s="5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  <c r="BG884" s="13"/>
      <c r="BH884" s="13"/>
      <c r="BI884" s="13"/>
      <c r="BJ884" s="13"/>
      <c r="BK884" s="13"/>
      <c r="BL884" s="13"/>
      <c r="BM884" s="13"/>
      <c r="BN884" s="13"/>
      <c r="BO884" s="13"/>
      <c r="BP884" s="13"/>
      <c r="BQ884" s="13"/>
      <c r="BR884" s="13"/>
      <c r="BS884" s="13"/>
      <c r="BT884" s="13"/>
      <c r="BU884" s="13"/>
      <c r="BV884" s="13"/>
      <c r="BW884" s="13"/>
      <c r="BX884" s="13"/>
    </row>
    <row r="885" spans="1:76" ht="9.75" customHeight="1">
      <c r="A885" s="5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  <c r="BG885" s="13"/>
      <c r="BH885" s="13"/>
      <c r="BI885" s="13"/>
      <c r="BJ885" s="13"/>
      <c r="BK885" s="13"/>
      <c r="BL885" s="13"/>
      <c r="BM885" s="13"/>
      <c r="BN885" s="13"/>
      <c r="BO885" s="13"/>
      <c r="BP885" s="13"/>
      <c r="BQ885" s="13"/>
      <c r="BR885" s="13"/>
      <c r="BS885" s="13"/>
      <c r="BT885" s="13"/>
      <c r="BU885" s="13"/>
      <c r="BV885" s="13"/>
      <c r="BW885" s="13"/>
      <c r="BX885" s="13"/>
    </row>
    <row r="886" spans="1:76" ht="9.75" customHeight="1">
      <c r="A886" s="5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  <c r="BG886" s="13"/>
      <c r="BH886" s="13"/>
      <c r="BI886" s="13"/>
      <c r="BJ886" s="13"/>
      <c r="BK886" s="13"/>
      <c r="BL886" s="13"/>
      <c r="BM886" s="13"/>
      <c r="BN886" s="13"/>
      <c r="BO886" s="13"/>
      <c r="BP886" s="13"/>
      <c r="BQ886" s="13"/>
      <c r="BR886" s="13"/>
      <c r="BS886" s="13"/>
      <c r="BT886" s="13"/>
      <c r="BU886" s="13"/>
      <c r="BV886" s="13"/>
      <c r="BW886" s="13"/>
      <c r="BX886" s="13"/>
    </row>
    <row r="887" spans="1:76" ht="9.75" customHeight="1">
      <c r="A887" s="5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  <c r="AZ887" s="13"/>
      <c r="BA887" s="13"/>
      <c r="BB887" s="13"/>
      <c r="BC887" s="13"/>
      <c r="BD887" s="13"/>
      <c r="BE887" s="13"/>
      <c r="BF887" s="13"/>
      <c r="BG887" s="13"/>
      <c r="BH887" s="13"/>
      <c r="BI887" s="13"/>
      <c r="BJ887" s="13"/>
      <c r="BK887" s="13"/>
      <c r="BL887" s="13"/>
      <c r="BM887" s="13"/>
      <c r="BN887" s="13"/>
      <c r="BO887" s="13"/>
      <c r="BP887" s="13"/>
      <c r="BQ887" s="13"/>
      <c r="BR887" s="13"/>
      <c r="BS887" s="13"/>
      <c r="BT887" s="13"/>
      <c r="BU887" s="13"/>
      <c r="BV887" s="13"/>
      <c r="BW887" s="13"/>
      <c r="BX887" s="13"/>
    </row>
    <row r="888" spans="1:76" ht="9.75" customHeight="1">
      <c r="A888" s="5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  <c r="BG888" s="13"/>
      <c r="BH888" s="13"/>
      <c r="BI888" s="13"/>
      <c r="BJ888" s="13"/>
      <c r="BK888" s="13"/>
      <c r="BL888" s="13"/>
      <c r="BM888" s="13"/>
      <c r="BN888" s="13"/>
      <c r="BO888" s="13"/>
      <c r="BP888" s="13"/>
      <c r="BQ888" s="13"/>
      <c r="BR888" s="13"/>
      <c r="BS888" s="13"/>
      <c r="BT888" s="13"/>
      <c r="BU888" s="13"/>
      <c r="BV888" s="13"/>
      <c r="BW888" s="13"/>
      <c r="BX888" s="13"/>
    </row>
    <row r="889" spans="1:76" ht="9.75" customHeight="1">
      <c r="A889" s="5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  <c r="AX889" s="13"/>
      <c r="AY889" s="13"/>
      <c r="AZ889" s="13"/>
      <c r="BA889" s="13"/>
      <c r="BB889" s="13"/>
      <c r="BC889" s="13"/>
      <c r="BD889" s="13"/>
      <c r="BE889" s="13"/>
      <c r="BF889" s="13"/>
      <c r="BG889" s="13"/>
      <c r="BH889" s="13"/>
      <c r="BI889" s="13"/>
      <c r="BJ889" s="13"/>
      <c r="BK889" s="13"/>
      <c r="BL889" s="13"/>
      <c r="BM889" s="13"/>
      <c r="BN889" s="13"/>
      <c r="BO889" s="13"/>
      <c r="BP889" s="13"/>
      <c r="BQ889" s="13"/>
      <c r="BR889" s="13"/>
      <c r="BS889" s="13"/>
      <c r="BT889" s="13"/>
      <c r="BU889" s="13"/>
      <c r="BV889" s="13"/>
      <c r="BW889" s="13"/>
      <c r="BX889" s="13"/>
    </row>
    <row r="890" spans="1:76" ht="9.75" customHeight="1">
      <c r="A890" s="5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  <c r="BG890" s="13"/>
      <c r="BH890" s="13"/>
      <c r="BI890" s="13"/>
      <c r="BJ890" s="13"/>
      <c r="BK890" s="13"/>
      <c r="BL890" s="13"/>
      <c r="BM890" s="13"/>
      <c r="BN890" s="13"/>
      <c r="BO890" s="13"/>
      <c r="BP890" s="13"/>
      <c r="BQ890" s="13"/>
      <c r="BR890" s="13"/>
      <c r="BS890" s="13"/>
      <c r="BT890" s="13"/>
      <c r="BU890" s="13"/>
      <c r="BV890" s="13"/>
      <c r="BW890" s="13"/>
      <c r="BX890" s="13"/>
    </row>
    <row r="891" spans="1:76" ht="9.75" customHeight="1">
      <c r="A891" s="5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  <c r="BG891" s="13"/>
      <c r="BH891" s="13"/>
      <c r="BI891" s="13"/>
      <c r="BJ891" s="13"/>
      <c r="BK891" s="13"/>
      <c r="BL891" s="13"/>
      <c r="BM891" s="13"/>
      <c r="BN891" s="13"/>
      <c r="BO891" s="13"/>
      <c r="BP891" s="13"/>
      <c r="BQ891" s="13"/>
      <c r="BR891" s="13"/>
      <c r="BS891" s="13"/>
      <c r="BT891" s="13"/>
      <c r="BU891" s="13"/>
      <c r="BV891" s="13"/>
      <c r="BW891" s="13"/>
      <c r="BX891" s="13"/>
    </row>
    <row r="892" spans="1:76" ht="9.75" customHeight="1">
      <c r="A892" s="5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  <c r="AX892" s="13"/>
      <c r="AY892" s="13"/>
      <c r="AZ892" s="13"/>
      <c r="BA892" s="13"/>
      <c r="BB892" s="13"/>
      <c r="BC892" s="13"/>
      <c r="BD892" s="13"/>
      <c r="BE892" s="13"/>
      <c r="BF892" s="13"/>
      <c r="BG892" s="13"/>
      <c r="BH892" s="13"/>
      <c r="BI892" s="13"/>
      <c r="BJ892" s="13"/>
      <c r="BK892" s="13"/>
      <c r="BL892" s="13"/>
      <c r="BM892" s="13"/>
      <c r="BN892" s="13"/>
      <c r="BO892" s="13"/>
      <c r="BP892" s="13"/>
      <c r="BQ892" s="13"/>
      <c r="BR892" s="13"/>
      <c r="BS892" s="13"/>
      <c r="BT892" s="13"/>
      <c r="BU892" s="13"/>
      <c r="BV892" s="13"/>
      <c r="BW892" s="13"/>
      <c r="BX892" s="13"/>
    </row>
    <row r="893" spans="1:76" ht="9.75" customHeight="1">
      <c r="A893" s="5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  <c r="AX893" s="13"/>
      <c r="AY893" s="13"/>
      <c r="AZ893" s="13"/>
      <c r="BA893" s="13"/>
      <c r="BB893" s="13"/>
      <c r="BC893" s="13"/>
      <c r="BD893" s="13"/>
      <c r="BE893" s="13"/>
      <c r="BF893" s="13"/>
      <c r="BG893" s="13"/>
      <c r="BH893" s="13"/>
      <c r="BI893" s="13"/>
      <c r="BJ893" s="13"/>
      <c r="BK893" s="13"/>
      <c r="BL893" s="13"/>
      <c r="BM893" s="13"/>
      <c r="BN893" s="13"/>
      <c r="BO893" s="13"/>
      <c r="BP893" s="13"/>
      <c r="BQ893" s="13"/>
      <c r="BR893" s="13"/>
      <c r="BS893" s="13"/>
      <c r="BT893" s="13"/>
      <c r="BU893" s="13"/>
      <c r="BV893" s="13"/>
      <c r="BW893" s="13"/>
      <c r="BX893" s="13"/>
    </row>
    <row r="894" spans="1:76" ht="9.75" customHeight="1">
      <c r="A894" s="5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  <c r="AW894" s="13"/>
      <c r="AX894" s="13"/>
      <c r="AY894" s="13"/>
      <c r="AZ894" s="13"/>
      <c r="BA894" s="13"/>
      <c r="BB894" s="13"/>
      <c r="BC894" s="13"/>
      <c r="BD894" s="13"/>
      <c r="BE894" s="13"/>
      <c r="BF894" s="13"/>
      <c r="BG894" s="13"/>
      <c r="BH894" s="13"/>
      <c r="BI894" s="13"/>
      <c r="BJ894" s="13"/>
      <c r="BK894" s="13"/>
      <c r="BL894" s="13"/>
      <c r="BM894" s="13"/>
      <c r="BN894" s="13"/>
      <c r="BO894" s="13"/>
      <c r="BP894" s="13"/>
      <c r="BQ894" s="13"/>
      <c r="BR894" s="13"/>
      <c r="BS894" s="13"/>
      <c r="BT894" s="13"/>
      <c r="BU894" s="13"/>
      <c r="BV894" s="13"/>
      <c r="BW894" s="13"/>
      <c r="BX894" s="13"/>
    </row>
    <row r="895" spans="1:76" ht="9.75" customHeight="1">
      <c r="A895" s="5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  <c r="AV895" s="13"/>
      <c r="AW895" s="13"/>
      <c r="AX895" s="13"/>
      <c r="AY895" s="13"/>
      <c r="AZ895" s="13"/>
      <c r="BA895" s="13"/>
      <c r="BB895" s="13"/>
      <c r="BC895" s="13"/>
      <c r="BD895" s="13"/>
      <c r="BE895" s="13"/>
      <c r="BF895" s="13"/>
      <c r="BG895" s="13"/>
      <c r="BH895" s="13"/>
      <c r="BI895" s="13"/>
      <c r="BJ895" s="13"/>
      <c r="BK895" s="13"/>
      <c r="BL895" s="13"/>
      <c r="BM895" s="13"/>
      <c r="BN895" s="13"/>
      <c r="BO895" s="13"/>
      <c r="BP895" s="13"/>
      <c r="BQ895" s="13"/>
      <c r="BR895" s="13"/>
      <c r="BS895" s="13"/>
      <c r="BT895" s="13"/>
      <c r="BU895" s="13"/>
      <c r="BV895" s="13"/>
      <c r="BW895" s="13"/>
      <c r="BX895" s="13"/>
    </row>
    <row r="896" spans="1:76" ht="9.75" customHeight="1">
      <c r="A896" s="5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  <c r="AW896" s="13"/>
      <c r="AX896" s="13"/>
      <c r="AY896" s="13"/>
      <c r="AZ896" s="13"/>
      <c r="BA896" s="13"/>
      <c r="BB896" s="13"/>
      <c r="BC896" s="13"/>
      <c r="BD896" s="13"/>
      <c r="BE896" s="13"/>
      <c r="BF896" s="13"/>
      <c r="BG896" s="13"/>
      <c r="BH896" s="13"/>
      <c r="BI896" s="13"/>
      <c r="BJ896" s="13"/>
      <c r="BK896" s="13"/>
      <c r="BL896" s="13"/>
      <c r="BM896" s="13"/>
      <c r="BN896" s="13"/>
      <c r="BO896" s="13"/>
      <c r="BP896" s="13"/>
      <c r="BQ896" s="13"/>
      <c r="BR896" s="13"/>
      <c r="BS896" s="13"/>
      <c r="BT896" s="13"/>
      <c r="BU896" s="13"/>
      <c r="BV896" s="13"/>
      <c r="BW896" s="13"/>
      <c r="BX896" s="13"/>
    </row>
    <row r="897" spans="1:76" ht="9.75" customHeight="1">
      <c r="A897" s="5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  <c r="AV897" s="13"/>
      <c r="AW897" s="13"/>
      <c r="AX897" s="13"/>
      <c r="AY897" s="13"/>
      <c r="AZ897" s="13"/>
      <c r="BA897" s="13"/>
      <c r="BB897" s="13"/>
      <c r="BC897" s="13"/>
      <c r="BD897" s="13"/>
      <c r="BE897" s="13"/>
      <c r="BF897" s="13"/>
      <c r="BG897" s="13"/>
      <c r="BH897" s="13"/>
      <c r="BI897" s="13"/>
      <c r="BJ897" s="13"/>
      <c r="BK897" s="13"/>
      <c r="BL897" s="13"/>
      <c r="BM897" s="13"/>
      <c r="BN897" s="13"/>
      <c r="BO897" s="13"/>
      <c r="BP897" s="13"/>
      <c r="BQ897" s="13"/>
      <c r="BR897" s="13"/>
      <c r="BS897" s="13"/>
      <c r="BT897" s="13"/>
      <c r="BU897" s="13"/>
      <c r="BV897" s="13"/>
      <c r="BW897" s="13"/>
      <c r="BX897" s="13"/>
    </row>
    <row r="898" spans="1:76" ht="9.75" customHeight="1">
      <c r="A898" s="5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  <c r="AV898" s="13"/>
      <c r="AW898" s="13"/>
      <c r="AX898" s="13"/>
      <c r="AY898" s="13"/>
      <c r="AZ898" s="13"/>
      <c r="BA898" s="13"/>
      <c r="BB898" s="13"/>
      <c r="BC898" s="13"/>
      <c r="BD898" s="13"/>
      <c r="BE898" s="13"/>
      <c r="BF898" s="13"/>
      <c r="BG898" s="13"/>
      <c r="BH898" s="13"/>
      <c r="BI898" s="13"/>
      <c r="BJ898" s="13"/>
      <c r="BK898" s="13"/>
      <c r="BL898" s="13"/>
      <c r="BM898" s="13"/>
      <c r="BN898" s="13"/>
      <c r="BO898" s="13"/>
      <c r="BP898" s="13"/>
      <c r="BQ898" s="13"/>
      <c r="BR898" s="13"/>
      <c r="BS898" s="13"/>
      <c r="BT898" s="13"/>
      <c r="BU898" s="13"/>
      <c r="BV898" s="13"/>
      <c r="BW898" s="13"/>
      <c r="BX898" s="13"/>
    </row>
    <row r="899" spans="1:76" ht="9.75" customHeight="1">
      <c r="A899" s="5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  <c r="AS899" s="13"/>
      <c r="AT899" s="13"/>
      <c r="AU899" s="13"/>
      <c r="AV899" s="13"/>
      <c r="AW899" s="13"/>
      <c r="AX899" s="13"/>
      <c r="AY899" s="13"/>
      <c r="AZ899" s="13"/>
      <c r="BA899" s="13"/>
      <c r="BB899" s="13"/>
      <c r="BC899" s="13"/>
      <c r="BD899" s="13"/>
      <c r="BE899" s="13"/>
      <c r="BF899" s="13"/>
      <c r="BG899" s="13"/>
      <c r="BH899" s="13"/>
      <c r="BI899" s="13"/>
      <c r="BJ899" s="13"/>
      <c r="BK899" s="13"/>
      <c r="BL899" s="13"/>
      <c r="BM899" s="13"/>
      <c r="BN899" s="13"/>
      <c r="BO899" s="13"/>
      <c r="BP899" s="13"/>
      <c r="BQ899" s="13"/>
      <c r="BR899" s="13"/>
      <c r="BS899" s="13"/>
      <c r="BT899" s="13"/>
      <c r="BU899" s="13"/>
      <c r="BV899" s="13"/>
      <c r="BW899" s="13"/>
      <c r="BX899" s="13"/>
    </row>
    <row r="900" spans="1:76" ht="9.75" customHeight="1">
      <c r="A900" s="5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  <c r="AV900" s="13"/>
      <c r="AW900" s="13"/>
      <c r="AX900" s="13"/>
      <c r="AY900" s="13"/>
      <c r="AZ900" s="13"/>
      <c r="BA900" s="13"/>
      <c r="BB900" s="13"/>
      <c r="BC900" s="13"/>
      <c r="BD900" s="13"/>
      <c r="BE900" s="13"/>
      <c r="BF900" s="13"/>
      <c r="BG900" s="13"/>
      <c r="BH900" s="13"/>
      <c r="BI900" s="13"/>
      <c r="BJ900" s="13"/>
      <c r="BK900" s="13"/>
      <c r="BL900" s="13"/>
      <c r="BM900" s="13"/>
      <c r="BN900" s="13"/>
      <c r="BO900" s="13"/>
      <c r="BP900" s="13"/>
      <c r="BQ900" s="13"/>
      <c r="BR900" s="13"/>
      <c r="BS900" s="13"/>
      <c r="BT900" s="13"/>
      <c r="BU900" s="13"/>
      <c r="BV900" s="13"/>
      <c r="BW900" s="13"/>
      <c r="BX900" s="13"/>
    </row>
    <row r="901" spans="1:76" ht="9.75" customHeight="1">
      <c r="A901" s="5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  <c r="AW901" s="13"/>
      <c r="AX901" s="13"/>
      <c r="AY901" s="13"/>
      <c r="AZ901" s="13"/>
      <c r="BA901" s="13"/>
      <c r="BB901" s="13"/>
      <c r="BC901" s="13"/>
      <c r="BD901" s="13"/>
      <c r="BE901" s="13"/>
      <c r="BF901" s="13"/>
      <c r="BG901" s="13"/>
      <c r="BH901" s="13"/>
      <c r="BI901" s="13"/>
      <c r="BJ901" s="13"/>
      <c r="BK901" s="13"/>
      <c r="BL901" s="13"/>
      <c r="BM901" s="13"/>
      <c r="BN901" s="13"/>
      <c r="BO901" s="13"/>
      <c r="BP901" s="13"/>
      <c r="BQ901" s="13"/>
      <c r="BR901" s="13"/>
      <c r="BS901" s="13"/>
      <c r="BT901" s="13"/>
      <c r="BU901" s="13"/>
      <c r="BV901" s="13"/>
      <c r="BW901" s="13"/>
      <c r="BX901" s="13"/>
    </row>
    <row r="902" spans="1:76" ht="9.75" customHeight="1">
      <c r="A902" s="5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  <c r="AW902" s="13"/>
      <c r="AX902" s="13"/>
      <c r="AY902" s="13"/>
      <c r="AZ902" s="13"/>
      <c r="BA902" s="13"/>
      <c r="BB902" s="13"/>
      <c r="BC902" s="13"/>
      <c r="BD902" s="13"/>
      <c r="BE902" s="13"/>
      <c r="BF902" s="13"/>
      <c r="BG902" s="13"/>
      <c r="BH902" s="13"/>
      <c r="BI902" s="13"/>
      <c r="BJ902" s="13"/>
      <c r="BK902" s="13"/>
      <c r="BL902" s="13"/>
      <c r="BM902" s="13"/>
      <c r="BN902" s="13"/>
      <c r="BO902" s="13"/>
      <c r="BP902" s="13"/>
      <c r="BQ902" s="13"/>
      <c r="BR902" s="13"/>
      <c r="BS902" s="13"/>
      <c r="BT902" s="13"/>
      <c r="BU902" s="13"/>
      <c r="BV902" s="13"/>
      <c r="BW902" s="13"/>
      <c r="BX902" s="13"/>
    </row>
    <row r="903" spans="1:76" ht="9.75" customHeight="1">
      <c r="A903" s="5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  <c r="AV903" s="13"/>
      <c r="AW903" s="13"/>
      <c r="AX903" s="13"/>
      <c r="AY903" s="13"/>
      <c r="AZ903" s="13"/>
      <c r="BA903" s="13"/>
      <c r="BB903" s="13"/>
      <c r="BC903" s="13"/>
      <c r="BD903" s="13"/>
      <c r="BE903" s="13"/>
      <c r="BF903" s="13"/>
      <c r="BG903" s="13"/>
      <c r="BH903" s="13"/>
      <c r="BI903" s="13"/>
      <c r="BJ903" s="13"/>
      <c r="BK903" s="13"/>
      <c r="BL903" s="13"/>
      <c r="BM903" s="13"/>
      <c r="BN903" s="13"/>
      <c r="BO903" s="13"/>
      <c r="BP903" s="13"/>
      <c r="BQ903" s="13"/>
      <c r="BR903" s="13"/>
      <c r="BS903" s="13"/>
      <c r="BT903" s="13"/>
      <c r="BU903" s="13"/>
      <c r="BV903" s="13"/>
      <c r="BW903" s="13"/>
      <c r="BX903" s="13"/>
    </row>
    <row r="904" spans="1:76" ht="9.75" customHeight="1">
      <c r="A904" s="5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  <c r="AW904" s="13"/>
      <c r="AX904" s="13"/>
      <c r="AY904" s="13"/>
      <c r="AZ904" s="13"/>
      <c r="BA904" s="13"/>
      <c r="BB904" s="13"/>
      <c r="BC904" s="13"/>
      <c r="BD904" s="13"/>
      <c r="BE904" s="13"/>
      <c r="BF904" s="13"/>
      <c r="BG904" s="13"/>
      <c r="BH904" s="13"/>
      <c r="BI904" s="13"/>
      <c r="BJ904" s="13"/>
      <c r="BK904" s="13"/>
      <c r="BL904" s="13"/>
      <c r="BM904" s="13"/>
      <c r="BN904" s="13"/>
      <c r="BO904" s="13"/>
      <c r="BP904" s="13"/>
      <c r="BQ904" s="13"/>
      <c r="BR904" s="13"/>
      <c r="BS904" s="13"/>
      <c r="BT904" s="13"/>
      <c r="BU904" s="13"/>
      <c r="BV904" s="13"/>
      <c r="BW904" s="13"/>
      <c r="BX904" s="13"/>
    </row>
    <row r="905" spans="1:76" ht="9.75" customHeight="1">
      <c r="A905" s="5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  <c r="AV905" s="13"/>
      <c r="AW905" s="13"/>
      <c r="AX905" s="13"/>
      <c r="AY905" s="13"/>
      <c r="AZ905" s="13"/>
      <c r="BA905" s="13"/>
      <c r="BB905" s="13"/>
      <c r="BC905" s="13"/>
      <c r="BD905" s="13"/>
      <c r="BE905" s="13"/>
      <c r="BF905" s="13"/>
      <c r="BG905" s="13"/>
      <c r="BH905" s="13"/>
      <c r="BI905" s="13"/>
      <c r="BJ905" s="13"/>
      <c r="BK905" s="13"/>
      <c r="BL905" s="13"/>
      <c r="BM905" s="13"/>
      <c r="BN905" s="13"/>
      <c r="BO905" s="13"/>
      <c r="BP905" s="13"/>
      <c r="BQ905" s="13"/>
      <c r="BR905" s="13"/>
      <c r="BS905" s="13"/>
      <c r="BT905" s="13"/>
      <c r="BU905" s="13"/>
      <c r="BV905" s="13"/>
      <c r="BW905" s="13"/>
      <c r="BX905" s="13"/>
    </row>
    <row r="906" spans="1:76" ht="9.75" customHeight="1">
      <c r="A906" s="5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  <c r="AW906" s="13"/>
      <c r="AX906" s="13"/>
      <c r="AY906" s="13"/>
      <c r="AZ906" s="13"/>
      <c r="BA906" s="13"/>
      <c r="BB906" s="13"/>
      <c r="BC906" s="13"/>
      <c r="BD906" s="13"/>
      <c r="BE906" s="13"/>
      <c r="BF906" s="13"/>
      <c r="BG906" s="13"/>
      <c r="BH906" s="13"/>
      <c r="BI906" s="13"/>
      <c r="BJ906" s="13"/>
      <c r="BK906" s="13"/>
      <c r="BL906" s="13"/>
      <c r="BM906" s="13"/>
      <c r="BN906" s="13"/>
      <c r="BO906" s="13"/>
      <c r="BP906" s="13"/>
      <c r="BQ906" s="13"/>
      <c r="BR906" s="13"/>
      <c r="BS906" s="13"/>
      <c r="BT906" s="13"/>
      <c r="BU906" s="13"/>
      <c r="BV906" s="13"/>
      <c r="BW906" s="13"/>
      <c r="BX906" s="13"/>
    </row>
    <row r="907" spans="1:76" ht="9.75" customHeight="1">
      <c r="A907" s="5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  <c r="AW907" s="13"/>
      <c r="AX907" s="13"/>
      <c r="AY907" s="13"/>
      <c r="AZ907" s="13"/>
      <c r="BA907" s="13"/>
      <c r="BB907" s="13"/>
      <c r="BC907" s="13"/>
      <c r="BD907" s="13"/>
      <c r="BE907" s="13"/>
      <c r="BF907" s="13"/>
      <c r="BG907" s="13"/>
      <c r="BH907" s="13"/>
      <c r="BI907" s="13"/>
      <c r="BJ907" s="13"/>
      <c r="BK907" s="13"/>
      <c r="BL907" s="13"/>
      <c r="BM907" s="13"/>
      <c r="BN907" s="13"/>
      <c r="BO907" s="13"/>
      <c r="BP907" s="13"/>
      <c r="BQ907" s="13"/>
      <c r="BR907" s="13"/>
      <c r="BS907" s="13"/>
      <c r="BT907" s="13"/>
      <c r="BU907" s="13"/>
      <c r="BV907" s="13"/>
      <c r="BW907" s="13"/>
      <c r="BX907" s="13"/>
    </row>
    <row r="908" spans="1:76" ht="9.75" customHeight="1">
      <c r="A908" s="5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  <c r="AW908" s="13"/>
      <c r="AX908" s="13"/>
      <c r="AY908" s="13"/>
      <c r="AZ908" s="13"/>
      <c r="BA908" s="13"/>
      <c r="BB908" s="13"/>
      <c r="BC908" s="13"/>
      <c r="BD908" s="13"/>
      <c r="BE908" s="13"/>
      <c r="BF908" s="13"/>
      <c r="BG908" s="13"/>
      <c r="BH908" s="13"/>
      <c r="BI908" s="13"/>
      <c r="BJ908" s="13"/>
      <c r="BK908" s="13"/>
      <c r="BL908" s="13"/>
      <c r="BM908" s="13"/>
      <c r="BN908" s="13"/>
      <c r="BO908" s="13"/>
      <c r="BP908" s="13"/>
      <c r="BQ908" s="13"/>
      <c r="BR908" s="13"/>
      <c r="BS908" s="13"/>
      <c r="BT908" s="13"/>
      <c r="BU908" s="13"/>
      <c r="BV908" s="13"/>
      <c r="BW908" s="13"/>
      <c r="BX908" s="13"/>
    </row>
    <row r="909" spans="1:76" ht="9.75" customHeight="1">
      <c r="A909" s="5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  <c r="AW909" s="13"/>
      <c r="AX909" s="13"/>
      <c r="AY909" s="13"/>
      <c r="AZ909" s="13"/>
      <c r="BA909" s="13"/>
      <c r="BB909" s="13"/>
      <c r="BC909" s="13"/>
      <c r="BD909" s="13"/>
      <c r="BE909" s="13"/>
      <c r="BF909" s="13"/>
      <c r="BG909" s="13"/>
      <c r="BH909" s="13"/>
      <c r="BI909" s="13"/>
      <c r="BJ909" s="13"/>
      <c r="BK909" s="13"/>
      <c r="BL909" s="13"/>
      <c r="BM909" s="13"/>
      <c r="BN909" s="13"/>
      <c r="BO909" s="13"/>
      <c r="BP909" s="13"/>
      <c r="BQ909" s="13"/>
      <c r="BR909" s="13"/>
      <c r="BS909" s="13"/>
      <c r="BT909" s="13"/>
      <c r="BU909" s="13"/>
      <c r="BV909" s="13"/>
      <c r="BW909" s="13"/>
      <c r="BX909" s="13"/>
    </row>
    <row r="910" spans="1:76" ht="9.75" customHeight="1">
      <c r="A910" s="5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  <c r="AW910" s="13"/>
      <c r="AX910" s="13"/>
      <c r="AY910" s="13"/>
      <c r="AZ910" s="13"/>
      <c r="BA910" s="13"/>
      <c r="BB910" s="13"/>
      <c r="BC910" s="13"/>
      <c r="BD910" s="13"/>
      <c r="BE910" s="13"/>
      <c r="BF910" s="13"/>
      <c r="BG910" s="13"/>
      <c r="BH910" s="13"/>
      <c r="BI910" s="13"/>
      <c r="BJ910" s="13"/>
      <c r="BK910" s="13"/>
      <c r="BL910" s="13"/>
      <c r="BM910" s="13"/>
      <c r="BN910" s="13"/>
      <c r="BO910" s="13"/>
      <c r="BP910" s="13"/>
      <c r="BQ910" s="13"/>
      <c r="BR910" s="13"/>
      <c r="BS910" s="13"/>
      <c r="BT910" s="13"/>
      <c r="BU910" s="13"/>
      <c r="BV910" s="13"/>
      <c r="BW910" s="13"/>
      <c r="BX910" s="13"/>
    </row>
    <row r="911" spans="1:76" ht="9.75" customHeight="1">
      <c r="A911" s="5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  <c r="AW911" s="13"/>
      <c r="AX911" s="13"/>
      <c r="AY911" s="13"/>
      <c r="AZ911" s="13"/>
      <c r="BA911" s="13"/>
      <c r="BB911" s="13"/>
      <c r="BC911" s="13"/>
      <c r="BD911" s="13"/>
      <c r="BE911" s="13"/>
      <c r="BF911" s="13"/>
      <c r="BG911" s="13"/>
      <c r="BH911" s="13"/>
      <c r="BI911" s="13"/>
      <c r="BJ911" s="13"/>
      <c r="BK911" s="13"/>
      <c r="BL911" s="13"/>
      <c r="BM911" s="13"/>
      <c r="BN911" s="13"/>
      <c r="BO911" s="13"/>
      <c r="BP911" s="13"/>
      <c r="BQ911" s="13"/>
      <c r="BR911" s="13"/>
      <c r="BS911" s="13"/>
      <c r="BT911" s="13"/>
      <c r="BU911" s="13"/>
      <c r="BV911" s="13"/>
      <c r="BW911" s="13"/>
      <c r="BX911" s="13"/>
    </row>
    <row r="912" spans="1:76" ht="9.75" customHeight="1">
      <c r="A912" s="5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  <c r="AW912" s="13"/>
      <c r="AX912" s="13"/>
      <c r="AY912" s="13"/>
      <c r="AZ912" s="13"/>
      <c r="BA912" s="13"/>
      <c r="BB912" s="13"/>
      <c r="BC912" s="13"/>
      <c r="BD912" s="13"/>
      <c r="BE912" s="13"/>
      <c r="BF912" s="13"/>
      <c r="BG912" s="13"/>
      <c r="BH912" s="13"/>
      <c r="BI912" s="13"/>
      <c r="BJ912" s="13"/>
      <c r="BK912" s="13"/>
      <c r="BL912" s="13"/>
      <c r="BM912" s="13"/>
      <c r="BN912" s="13"/>
      <c r="BO912" s="13"/>
      <c r="BP912" s="13"/>
      <c r="BQ912" s="13"/>
      <c r="BR912" s="13"/>
      <c r="BS912" s="13"/>
      <c r="BT912" s="13"/>
      <c r="BU912" s="13"/>
      <c r="BV912" s="13"/>
      <c r="BW912" s="13"/>
      <c r="BX912" s="13"/>
    </row>
    <row r="913" spans="1:76" ht="9.75" customHeight="1">
      <c r="A913" s="5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  <c r="AW913" s="13"/>
      <c r="AX913" s="13"/>
      <c r="AY913" s="13"/>
      <c r="AZ913" s="13"/>
      <c r="BA913" s="13"/>
      <c r="BB913" s="13"/>
      <c r="BC913" s="13"/>
      <c r="BD913" s="13"/>
      <c r="BE913" s="13"/>
      <c r="BF913" s="13"/>
      <c r="BG913" s="13"/>
      <c r="BH913" s="13"/>
      <c r="BI913" s="13"/>
      <c r="BJ913" s="13"/>
      <c r="BK913" s="13"/>
      <c r="BL913" s="13"/>
      <c r="BM913" s="13"/>
      <c r="BN913" s="13"/>
      <c r="BO913" s="13"/>
      <c r="BP913" s="13"/>
      <c r="BQ913" s="13"/>
      <c r="BR913" s="13"/>
      <c r="BS913" s="13"/>
      <c r="BT913" s="13"/>
      <c r="BU913" s="13"/>
      <c r="BV913" s="13"/>
      <c r="BW913" s="13"/>
      <c r="BX913" s="13"/>
    </row>
    <row r="914" spans="1:76" ht="9.75" customHeight="1">
      <c r="A914" s="5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  <c r="AW914" s="13"/>
      <c r="AX914" s="13"/>
      <c r="AY914" s="13"/>
      <c r="AZ914" s="13"/>
      <c r="BA914" s="13"/>
      <c r="BB914" s="13"/>
      <c r="BC914" s="13"/>
      <c r="BD914" s="13"/>
      <c r="BE914" s="13"/>
      <c r="BF914" s="13"/>
      <c r="BG914" s="13"/>
      <c r="BH914" s="13"/>
      <c r="BI914" s="13"/>
      <c r="BJ914" s="13"/>
      <c r="BK914" s="13"/>
      <c r="BL914" s="13"/>
      <c r="BM914" s="13"/>
      <c r="BN914" s="13"/>
      <c r="BO914" s="13"/>
      <c r="BP914" s="13"/>
      <c r="BQ914" s="13"/>
      <c r="BR914" s="13"/>
      <c r="BS914" s="13"/>
      <c r="BT914" s="13"/>
      <c r="BU914" s="13"/>
      <c r="BV914" s="13"/>
      <c r="BW914" s="13"/>
      <c r="BX914" s="13"/>
    </row>
    <row r="915" spans="1:76" ht="9.75" customHeight="1">
      <c r="A915" s="5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  <c r="AW915" s="13"/>
      <c r="AX915" s="13"/>
      <c r="AY915" s="13"/>
      <c r="AZ915" s="13"/>
      <c r="BA915" s="13"/>
      <c r="BB915" s="13"/>
      <c r="BC915" s="13"/>
      <c r="BD915" s="13"/>
      <c r="BE915" s="13"/>
      <c r="BF915" s="13"/>
      <c r="BG915" s="13"/>
      <c r="BH915" s="13"/>
      <c r="BI915" s="13"/>
      <c r="BJ915" s="13"/>
      <c r="BK915" s="13"/>
      <c r="BL915" s="13"/>
      <c r="BM915" s="13"/>
      <c r="BN915" s="13"/>
      <c r="BO915" s="13"/>
      <c r="BP915" s="13"/>
      <c r="BQ915" s="13"/>
      <c r="BR915" s="13"/>
      <c r="BS915" s="13"/>
      <c r="BT915" s="13"/>
      <c r="BU915" s="13"/>
      <c r="BV915" s="13"/>
      <c r="BW915" s="13"/>
      <c r="BX915" s="13"/>
    </row>
    <row r="916" spans="1:76" ht="9.75" customHeight="1">
      <c r="A916" s="5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  <c r="AW916" s="13"/>
      <c r="AX916" s="13"/>
      <c r="AY916" s="13"/>
      <c r="AZ916" s="13"/>
      <c r="BA916" s="13"/>
      <c r="BB916" s="13"/>
      <c r="BC916" s="13"/>
      <c r="BD916" s="13"/>
      <c r="BE916" s="13"/>
      <c r="BF916" s="13"/>
      <c r="BG916" s="13"/>
      <c r="BH916" s="13"/>
      <c r="BI916" s="13"/>
      <c r="BJ916" s="13"/>
      <c r="BK916" s="13"/>
      <c r="BL916" s="13"/>
      <c r="BM916" s="13"/>
      <c r="BN916" s="13"/>
      <c r="BO916" s="13"/>
      <c r="BP916" s="13"/>
      <c r="BQ916" s="13"/>
      <c r="BR916" s="13"/>
      <c r="BS916" s="13"/>
      <c r="BT916" s="13"/>
      <c r="BU916" s="13"/>
      <c r="BV916" s="13"/>
      <c r="BW916" s="13"/>
      <c r="BX916" s="13"/>
    </row>
    <row r="917" spans="1:76" ht="9.75" customHeight="1">
      <c r="A917" s="5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  <c r="AW917" s="13"/>
      <c r="AX917" s="13"/>
      <c r="AY917" s="13"/>
      <c r="AZ917" s="13"/>
      <c r="BA917" s="13"/>
      <c r="BB917" s="13"/>
      <c r="BC917" s="13"/>
      <c r="BD917" s="13"/>
      <c r="BE917" s="13"/>
      <c r="BF917" s="13"/>
      <c r="BG917" s="13"/>
      <c r="BH917" s="13"/>
      <c r="BI917" s="13"/>
      <c r="BJ917" s="13"/>
      <c r="BK917" s="13"/>
      <c r="BL917" s="13"/>
      <c r="BM917" s="13"/>
      <c r="BN917" s="13"/>
      <c r="BO917" s="13"/>
      <c r="BP917" s="13"/>
      <c r="BQ917" s="13"/>
      <c r="BR917" s="13"/>
      <c r="BS917" s="13"/>
      <c r="BT917" s="13"/>
      <c r="BU917" s="13"/>
      <c r="BV917" s="13"/>
      <c r="BW917" s="13"/>
      <c r="BX917" s="13"/>
    </row>
    <row r="918" spans="1:76" ht="9.75" customHeight="1">
      <c r="A918" s="5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  <c r="AW918" s="13"/>
      <c r="AX918" s="13"/>
      <c r="AY918" s="13"/>
      <c r="AZ918" s="13"/>
      <c r="BA918" s="13"/>
      <c r="BB918" s="13"/>
      <c r="BC918" s="13"/>
      <c r="BD918" s="13"/>
      <c r="BE918" s="13"/>
      <c r="BF918" s="13"/>
      <c r="BG918" s="13"/>
      <c r="BH918" s="13"/>
      <c r="BI918" s="13"/>
      <c r="BJ918" s="13"/>
      <c r="BK918" s="13"/>
      <c r="BL918" s="13"/>
      <c r="BM918" s="13"/>
      <c r="BN918" s="13"/>
      <c r="BO918" s="13"/>
      <c r="BP918" s="13"/>
      <c r="BQ918" s="13"/>
      <c r="BR918" s="13"/>
      <c r="BS918" s="13"/>
      <c r="BT918" s="13"/>
      <c r="BU918" s="13"/>
      <c r="BV918" s="13"/>
      <c r="BW918" s="13"/>
      <c r="BX918" s="13"/>
    </row>
    <row r="919" spans="1:76" ht="9.75" customHeight="1">
      <c r="A919" s="5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  <c r="AW919" s="13"/>
      <c r="AX919" s="13"/>
      <c r="AY919" s="13"/>
      <c r="AZ919" s="13"/>
      <c r="BA919" s="13"/>
      <c r="BB919" s="13"/>
      <c r="BC919" s="13"/>
      <c r="BD919" s="13"/>
      <c r="BE919" s="13"/>
      <c r="BF919" s="13"/>
      <c r="BG919" s="13"/>
      <c r="BH919" s="13"/>
      <c r="BI919" s="13"/>
      <c r="BJ919" s="13"/>
      <c r="BK919" s="13"/>
      <c r="BL919" s="13"/>
      <c r="BM919" s="13"/>
      <c r="BN919" s="13"/>
      <c r="BO919" s="13"/>
      <c r="BP919" s="13"/>
      <c r="BQ919" s="13"/>
      <c r="BR919" s="13"/>
      <c r="BS919" s="13"/>
      <c r="BT919" s="13"/>
      <c r="BU919" s="13"/>
      <c r="BV919" s="13"/>
      <c r="BW919" s="13"/>
      <c r="BX919" s="13"/>
    </row>
    <row r="920" spans="1:76" ht="9.75" customHeight="1">
      <c r="A920" s="5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  <c r="AW920" s="13"/>
      <c r="AX920" s="13"/>
      <c r="AY920" s="13"/>
      <c r="AZ920" s="13"/>
      <c r="BA920" s="13"/>
      <c r="BB920" s="13"/>
      <c r="BC920" s="13"/>
      <c r="BD920" s="13"/>
      <c r="BE920" s="13"/>
      <c r="BF920" s="13"/>
      <c r="BG920" s="13"/>
      <c r="BH920" s="13"/>
      <c r="BI920" s="13"/>
      <c r="BJ920" s="13"/>
      <c r="BK920" s="13"/>
      <c r="BL920" s="13"/>
      <c r="BM920" s="13"/>
      <c r="BN920" s="13"/>
      <c r="BO920" s="13"/>
      <c r="BP920" s="13"/>
      <c r="BQ920" s="13"/>
      <c r="BR920" s="13"/>
      <c r="BS920" s="13"/>
      <c r="BT920" s="13"/>
      <c r="BU920" s="13"/>
      <c r="BV920" s="13"/>
      <c r="BW920" s="13"/>
      <c r="BX920" s="13"/>
    </row>
    <row r="921" spans="1:76" ht="9.75" customHeight="1">
      <c r="A921" s="5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  <c r="AW921" s="13"/>
      <c r="AX921" s="13"/>
      <c r="AY921" s="13"/>
      <c r="AZ921" s="13"/>
      <c r="BA921" s="13"/>
      <c r="BB921" s="13"/>
      <c r="BC921" s="13"/>
      <c r="BD921" s="13"/>
      <c r="BE921" s="13"/>
      <c r="BF921" s="13"/>
      <c r="BG921" s="13"/>
      <c r="BH921" s="13"/>
      <c r="BI921" s="13"/>
      <c r="BJ921" s="13"/>
      <c r="BK921" s="13"/>
      <c r="BL921" s="13"/>
      <c r="BM921" s="13"/>
      <c r="BN921" s="13"/>
      <c r="BO921" s="13"/>
      <c r="BP921" s="13"/>
      <c r="BQ921" s="13"/>
      <c r="BR921" s="13"/>
      <c r="BS921" s="13"/>
      <c r="BT921" s="13"/>
      <c r="BU921" s="13"/>
      <c r="BV921" s="13"/>
      <c r="BW921" s="13"/>
      <c r="BX921" s="13"/>
    </row>
    <row r="922" spans="1:76" ht="9.75" customHeight="1">
      <c r="A922" s="5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  <c r="AW922" s="13"/>
      <c r="AX922" s="13"/>
      <c r="AY922" s="13"/>
      <c r="AZ922" s="13"/>
      <c r="BA922" s="13"/>
      <c r="BB922" s="13"/>
      <c r="BC922" s="13"/>
      <c r="BD922" s="13"/>
      <c r="BE922" s="13"/>
      <c r="BF922" s="13"/>
      <c r="BG922" s="13"/>
      <c r="BH922" s="13"/>
      <c r="BI922" s="13"/>
      <c r="BJ922" s="13"/>
      <c r="BK922" s="13"/>
      <c r="BL922" s="13"/>
      <c r="BM922" s="13"/>
      <c r="BN922" s="13"/>
      <c r="BO922" s="13"/>
      <c r="BP922" s="13"/>
      <c r="BQ922" s="13"/>
      <c r="BR922" s="13"/>
      <c r="BS922" s="13"/>
      <c r="BT922" s="13"/>
      <c r="BU922" s="13"/>
      <c r="BV922" s="13"/>
      <c r="BW922" s="13"/>
      <c r="BX922" s="13"/>
    </row>
    <row r="923" spans="1:76" ht="9.75" customHeight="1">
      <c r="A923" s="5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  <c r="AV923" s="13"/>
      <c r="AW923" s="13"/>
      <c r="AX923" s="13"/>
      <c r="AY923" s="13"/>
      <c r="AZ923" s="13"/>
      <c r="BA923" s="13"/>
      <c r="BB923" s="13"/>
      <c r="BC923" s="13"/>
      <c r="BD923" s="13"/>
      <c r="BE923" s="13"/>
      <c r="BF923" s="13"/>
      <c r="BG923" s="13"/>
      <c r="BH923" s="13"/>
      <c r="BI923" s="13"/>
      <c r="BJ923" s="13"/>
      <c r="BK923" s="13"/>
      <c r="BL923" s="13"/>
      <c r="BM923" s="13"/>
      <c r="BN923" s="13"/>
      <c r="BO923" s="13"/>
      <c r="BP923" s="13"/>
      <c r="BQ923" s="13"/>
      <c r="BR923" s="13"/>
      <c r="BS923" s="13"/>
      <c r="BT923" s="13"/>
      <c r="BU923" s="13"/>
      <c r="BV923" s="13"/>
      <c r="BW923" s="13"/>
      <c r="BX923" s="13"/>
    </row>
    <row r="924" spans="1:76" ht="9.75" customHeight="1">
      <c r="A924" s="5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  <c r="AW924" s="13"/>
      <c r="AX924" s="13"/>
      <c r="AY924" s="13"/>
      <c r="AZ924" s="13"/>
      <c r="BA924" s="13"/>
      <c r="BB924" s="13"/>
      <c r="BC924" s="13"/>
      <c r="BD924" s="13"/>
      <c r="BE924" s="13"/>
      <c r="BF924" s="13"/>
      <c r="BG924" s="13"/>
      <c r="BH924" s="13"/>
      <c r="BI924" s="13"/>
      <c r="BJ924" s="13"/>
      <c r="BK924" s="13"/>
      <c r="BL924" s="13"/>
      <c r="BM924" s="13"/>
      <c r="BN924" s="13"/>
      <c r="BO924" s="13"/>
      <c r="BP924" s="13"/>
      <c r="BQ924" s="13"/>
      <c r="BR924" s="13"/>
      <c r="BS924" s="13"/>
      <c r="BT924" s="13"/>
      <c r="BU924" s="13"/>
      <c r="BV924" s="13"/>
      <c r="BW924" s="13"/>
      <c r="BX924" s="13"/>
    </row>
    <row r="925" spans="1:76" ht="9.75" customHeight="1">
      <c r="A925" s="5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  <c r="AW925" s="13"/>
      <c r="AX925" s="13"/>
      <c r="AY925" s="13"/>
      <c r="AZ925" s="13"/>
      <c r="BA925" s="13"/>
      <c r="BB925" s="13"/>
      <c r="BC925" s="13"/>
      <c r="BD925" s="13"/>
      <c r="BE925" s="13"/>
      <c r="BF925" s="13"/>
      <c r="BG925" s="13"/>
      <c r="BH925" s="13"/>
      <c r="BI925" s="13"/>
      <c r="BJ925" s="13"/>
      <c r="BK925" s="13"/>
      <c r="BL925" s="13"/>
      <c r="BM925" s="13"/>
      <c r="BN925" s="13"/>
      <c r="BO925" s="13"/>
      <c r="BP925" s="13"/>
      <c r="BQ925" s="13"/>
      <c r="BR925" s="13"/>
      <c r="BS925" s="13"/>
      <c r="BT925" s="13"/>
      <c r="BU925" s="13"/>
      <c r="BV925" s="13"/>
      <c r="BW925" s="13"/>
      <c r="BX925" s="13"/>
    </row>
    <row r="926" spans="1:76" ht="9.75" customHeight="1">
      <c r="A926" s="5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  <c r="AW926" s="13"/>
      <c r="AX926" s="13"/>
      <c r="AY926" s="13"/>
      <c r="AZ926" s="13"/>
      <c r="BA926" s="13"/>
      <c r="BB926" s="13"/>
      <c r="BC926" s="13"/>
      <c r="BD926" s="13"/>
      <c r="BE926" s="13"/>
      <c r="BF926" s="13"/>
      <c r="BG926" s="13"/>
      <c r="BH926" s="13"/>
      <c r="BI926" s="13"/>
      <c r="BJ926" s="13"/>
      <c r="BK926" s="13"/>
      <c r="BL926" s="13"/>
      <c r="BM926" s="13"/>
      <c r="BN926" s="13"/>
      <c r="BO926" s="13"/>
      <c r="BP926" s="13"/>
      <c r="BQ926" s="13"/>
      <c r="BR926" s="13"/>
      <c r="BS926" s="13"/>
      <c r="BT926" s="13"/>
      <c r="BU926" s="13"/>
      <c r="BV926" s="13"/>
      <c r="BW926" s="13"/>
      <c r="BX926" s="13"/>
    </row>
    <row r="927" spans="1:76" ht="9.75" customHeight="1">
      <c r="A927" s="5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  <c r="AV927" s="13"/>
      <c r="AW927" s="13"/>
      <c r="AX927" s="13"/>
      <c r="AY927" s="13"/>
      <c r="AZ927" s="13"/>
      <c r="BA927" s="13"/>
      <c r="BB927" s="13"/>
      <c r="BC927" s="13"/>
      <c r="BD927" s="13"/>
      <c r="BE927" s="13"/>
      <c r="BF927" s="13"/>
      <c r="BG927" s="13"/>
      <c r="BH927" s="13"/>
      <c r="BI927" s="13"/>
      <c r="BJ927" s="13"/>
      <c r="BK927" s="13"/>
      <c r="BL927" s="13"/>
      <c r="BM927" s="13"/>
      <c r="BN927" s="13"/>
      <c r="BO927" s="13"/>
      <c r="BP927" s="13"/>
      <c r="BQ927" s="13"/>
      <c r="BR927" s="13"/>
      <c r="BS927" s="13"/>
      <c r="BT927" s="13"/>
      <c r="BU927" s="13"/>
      <c r="BV927" s="13"/>
      <c r="BW927" s="13"/>
      <c r="BX927" s="13"/>
    </row>
    <row r="928" spans="1:76" ht="9.75" customHeight="1">
      <c r="A928" s="5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  <c r="AW928" s="13"/>
      <c r="AX928" s="13"/>
      <c r="AY928" s="13"/>
      <c r="AZ928" s="13"/>
      <c r="BA928" s="13"/>
      <c r="BB928" s="13"/>
      <c r="BC928" s="13"/>
      <c r="BD928" s="13"/>
      <c r="BE928" s="13"/>
      <c r="BF928" s="13"/>
      <c r="BG928" s="13"/>
      <c r="BH928" s="13"/>
      <c r="BI928" s="13"/>
      <c r="BJ928" s="13"/>
      <c r="BK928" s="13"/>
      <c r="BL928" s="13"/>
      <c r="BM928" s="13"/>
      <c r="BN928" s="13"/>
      <c r="BO928" s="13"/>
      <c r="BP928" s="13"/>
      <c r="BQ928" s="13"/>
      <c r="BR928" s="13"/>
      <c r="BS928" s="13"/>
      <c r="BT928" s="13"/>
      <c r="BU928" s="13"/>
      <c r="BV928" s="13"/>
      <c r="BW928" s="13"/>
      <c r="BX928" s="13"/>
    </row>
    <row r="929" spans="1:76" ht="9.75" customHeight="1">
      <c r="A929" s="5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  <c r="AW929" s="13"/>
      <c r="AX929" s="13"/>
      <c r="AY929" s="13"/>
      <c r="AZ929" s="13"/>
      <c r="BA929" s="13"/>
      <c r="BB929" s="13"/>
      <c r="BC929" s="13"/>
      <c r="BD929" s="13"/>
      <c r="BE929" s="13"/>
      <c r="BF929" s="13"/>
      <c r="BG929" s="13"/>
      <c r="BH929" s="13"/>
      <c r="BI929" s="13"/>
      <c r="BJ929" s="13"/>
      <c r="BK929" s="13"/>
      <c r="BL929" s="13"/>
      <c r="BM929" s="13"/>
      <c r="BN929" s="13"/>
      <c r="BO929" s="13"/>
      <c r="BP929" s="13"/>
      <c r="BQ929" s="13"/>
      <c r="BR929" s="13"/>
      <c r="BS929" s="13"/>
      <c r="BT929" s="13"/>
      <c r="BU929" s="13"/>
      <c r="BV929" s="13"/>
      <c r="BW929" s="13"/>
      <c r="BX929" s="13"/>
    </row>
    <row r="930" spans="1:76" ht="9.75" customHeight="1">
      <c r="A930" s="5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  <c r="AW930" s="13"/>
      <c r="AX930" s="13"/>
      <c r="AY930" s="13"/>
      <c r="AZ930" s="13"/>
      <c r="BA930" s="13"/>
      <c r="BB930" s="13"/>
      <c r="BC930" s="13"/>
      <c r="BD930" s="13"/>
      <c r="BE930" s="13"/>
      <c r="BF930" s="13"/>
      <c r="BG930" s="13"/>
      <c r="BH930" s="13"/>
      <c r="BI930" s="13"/>
      <c r="BJ930" s="13"/>
      <c r="BK930" s="13"/>
      <c r="BL930" s="13"/>
      <c r="BM930" s="13"/>
      <c r="BN930" s="13"/>
      <c r="BO930" s="13"/>
      <c r="BP930" s="13"/>
      <c r="BQ930" s="13"/>
      <c r="BR930" s="13"/>
      <c r="BS930" s="13"/>
      <c r="BT930" s="13"/>
      <c r="BU930" s="13"/>
      <c r="BV930" s="13"/>
      <c r="BW930" s="13"/>
      <c r="BX930" s="13"/>
    </row>
    <row r="931" spans="1:76" ht="9.75" customHeight="1">
      <c r="A931" s="5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  <c r="AV931" s="13"/>
      <c r="AW931" s="13"/>
      <c r="AX931" s="13"/>
      <c r="AY931" s="13"/>
      <c r="AZ931" s="13"/>
      <c r="BA931" s="13"/>
      <c r="BB931" s="13"/>
      <c r="BC931" s="13"/>
      <c r="BD931" s="13"/>
      <c r="BE931" s="13"/>
      <c r="BF931" s="13"/>
      <c r="BG931" s="13"/>
      <c r="BH931" s="13"/>
      <c r="BI931" s="13"/>
      <c r="BJ931" s="13"/>
      <c r="BK931" s="13"/>
      <c r="BL931" s="13"/>
      <c r="BM931" s="13"/>
      <c r="BN931" s="13"/>
      <c r="BO931" s="13"/>
      <c r="BP931" s="13"/>
      <c r="BQ931" s="13"/>
      <c r="BR931" s="13"/>
      <c r="BS931" s="13"/>
      <c r="BT931" s="13"/>
      <c r="BU931" s="13"/>
      <c r="BV931" s="13"/>
      <c r="BW931" s="13"/>
      <c r="BX931" s="13"/>
    </row>
    <row r="932" spans="1:76" ht="9.75" customHeight="1">
      <c r="A932" s="5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  <c r="AW932" s="13"/>
      <c r="AX932" s="13"/>
      <c r="AY932" s="13"/>
      <c r="AZ932" s="13"/>
      <c r="BA932" s="13"/>
      <c r="BB932" s="13"/>
      <c r="BC932" s="13"/>
      <c r="BD932" s="13"/>
      <c r="BE932" s="13"/>
      <c r="BF932" s="13"/>
      <c r="BG932" s="13"/>
      <c r="BH932" s="13"/>
      <c r="BI932" s="13"/>
      <c r="BJ932" s="13"/>
      <c r="BK932" s="13"/>
      <c r="BL932" s="13"/>
      <c r="BM932" s="13"/>
      <c r="BN932" s="13"/>
      <c r="BO932" s="13"/>
      <c r="BP932" s="13"/>
      <c r="BQ932" s="13"/>
      <c r="BR932" s="13"/>
      <c r="BS932" s="13"/>
      <c r="BT932" s="13"/>
      <c r="BU932" s="13"/>
      <c r="BV932" s="13"/>
      <c r="BW932" s="13"/>
      <c r="BX932" s="13"/>
    </row>
    <row r="933" spans="1:76" ht="9.75" customHeight="1">
      <c r="A933" s="5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  <c r="AW933" s="13"/>
      <c r="AX933" s="13"/>
      <c r="AY933" s="13"/>
      <c r="AZ933" s="13"/>
      <c r="BA933" s="13"/>
      <c r="BB933" s="13"/>
      <c r="BC933" s="13"/>
      <c r="BD933" s="13"/>
      <c r="BE933" s="13"/>
      <c r="BF933" s="13"/>
      <c r="BG933" s="13"/>
      <c r="BH933" s="13"/>
      <c r="BI933" s="13"/>
      <c r="BJ933" s="13"/>
      <c r="BK933" s="13"/>
      <c r="BL933" s="13"/>
      <c r="BM933" s="13"/>
      <c r="BN933" s="13"/>
      <c r="BO933" s="13"/>
      <c r="BP933" s="13"/>
      <c r="BQ933" s="13"/>
      <c r="BR933" s="13"/>
      <c r="BS933" s="13"/>
      <c r="BT933" s="13"/>
      <c r="BU933" s="13"/>
      <c r="BV933" s="13"/>
      <c r="BW933" s="13"/>
      <c r="BX933" s="13"/>
    </row>
    <row r="934" spans="1:76" ht="9.75" customHeight="1">
      <c r="A934" s="5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  <c r="AW934" s="13"/>
      <c r="AX934" s="13"/>
      <c r="AY934" s="13"/>
      <c r="AZ934" s="13"/>
      <c r="BA934" s="13"/>
      <c r="BB934" s="13"/>
      <c r="BC934" s="13"/>
      <c r="BD934" s="13"/>
      <c r="BE934" s="13"/>
      <c r="BF934" s="13"/>
      <c r="BG934" s="13"/>
      <c r="BH934" s="13"/>
      <c r="BI934" s="13"/>
      <c r="BJ934" s="13"/>
      <c r="BK934" s="13"/>
      <c r="BL934" s="13"/>
      <c r="BM934" s="13"/>
      <c r="BN934" s="13"/>
      <c r="BO934" s="13"/>
      <c r="BP934" s="13"/>
      <c r="BQ934" s="13"/>
      <c r="BR934" s="13"/>
      <c r="BS934" s="13"/>
      <c r="BT934" s="13"/>
      <c r="BU934" s="13"/>
      <c r="BV934" s="13"/>
      <c r="BW934" s="13"/>
      <c r="BX934" s="13"/>
    </row>
    <row r="935" spans="1:76" ht="9.75" customHeight="1">
      <c r="A935" s="5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  <c r="AV935" s="13"/>
      <c r="AW935" s="13"/>
      <c r="AX935" s="13"/>
      <c r="AY935" s="13"/>
      <c r="AZ935" s="13"/>
      <c r="BA935" s="13"/>
      <c r="BB935" s="13"/>
      <c r="BC935" s="13"/>
      <c r="BD935" s="13"/>
      <c r="BE935" s="13"/>
      <c r="BF935" s="13"/>
      <c r="BG935" s="13"/>
      <c r="BH935" s="13"/>
      <c r="BI935" s="13"/>
      <c r="BJ935" s="13"/>
      <c r="BK935" s="13"/>
      <c r="BL935" s="13"/>
      <c r="BM935" s="13"/>
      <c r="BN935" s="13"/>
      <c r="BO935" s="13"/>
      <c r="BP935" s="13"/>
      <c r="BQ935" s="13"/>
      <c r="BR935" s="13"/>
      <c r="BS935" s="13"/>
      <c r="BT935" s="13"/>
      <c r="BU935" s="13"/>
      <c r="BV935" s="13"/>
      <c r="BW935" s="13"/>
      <c r="BX935" s="13"/>
    </row>
    <row r="936" spans="1:76" ht="9.75" customHeight="1">
      <c r="A936" s="5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  <c r="AW936" s="13"/>
      <c r="AX936" s="13"/>
      <c r="AY936" s="13"/>
      <c r="AZ936" s="13"/>
      <c r="BA936" s="13"/>
      <c r="BB936" s="13"/>
      <c r="BC936" s="13"/>
      <c r="BD936" s="13"/>
      <c r="BE936" s="13"/>
      <c r="BF936" s="13"/>
      <c r="BG936" s="13"/>
      <c r="BH936" s="13"/>
      <c r="BI936" s="13"/>
      <c r="BJ936" s="13"/>
      <c r="BK936" s="13"/>
      <c r="BL936" s="13"/>
      <c r="BM936" s="13"/>
      <c r="BN936" s="13"/>
      <c r="BO936" s="13"/>
      <c r="BP936" s="13"/>
      <c r="BQ936" s="13"/>
      <c r="BR936" s="13"/>
      <c r="BS936" s="13"/>
      <c r="BT936" s="13"/>
      <c r="BU936" s="13"/>
      <c r="BV936" s="13"/>
      <c r="BW936" s="13"/>
      <c r="BX936" s="13"/>
    </row>
    <row r="937" spans="1:76" ht="9.75" customHeight="1">
      <c r="A937" s="5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  <c r="AV937" s="13"/>
      <c r="AW937" s="13"/>
      <c r="AX937" s="13"/>
      <c r="AY937" s="13"/>
      <c r="AZ937" s="13"/>
      <c r="BA937" s="13"/>
      <c r="BB937" s="13"/>
      <c r="BC937" s="13"/>
      <c r="BD937" s="13"/>
      <c r="BE937" s="13"/>
      <c r="BF937" s="13"/>
      <c r="BG937" s="13"/>
      <c r="BH937" s="13"/>
      <c r="BI937" s="13"/>
      <c r="BJ937" s="13"/>
      <c r="BK937" s="13"/>
      <c r="BL937" s="13"/>
      <c r="BM937" s="13"/>
      <c r="BN937" s="13"/>
      <c r="BO937" s="13"/>
      <c r="BP937" s="13"/>
      <c r="BQ937" s="13"/>
      <c r="BR937" s="13"/>
      <c r="BS937" s="13"/>
      <c r="BT937" s="13"/>
      <c r="BU937" s="13"/>
      <c r="BV937" s="13"/>
      <c r="BW937" s="13"/>
      <c r="BX937" s="13"/>
    </row>
    <row r="938" spans="1:76" ht="9.75" customHeight="1">
      <c r="A938" s="5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  <c r="AW938" s="13"/>
      <c r="AX938" s="13"/>
      <c r="AY938" s="13"/>
      <c r="AZ938" s="13"/>
      <c r="BA938" s="13"/>
      <c r="BB938" s="13"/>
      <c r="BC938" s="13"/>
      <c r="BD938" s="13"/>
      <c r="BE938" s="13"/>
      <c r="BF938" s="13"/>
      <c r="BG938" s="13"/>
      <c r="BH938" s="13"/>
      <c r="BI938" s="13"/>
      <c r="BJ938" s="13"/>
      <c r="BK938" s="13"/>
      <c r="BL938" s="13"/>
      <c r="BM938" s="13"/>
      <c r="BN938" s="13"/>
      <c r="BO938" s="13"/>
      <c r="BP938" s="13"/>
      <c r="BQ938" s="13"/>
      <c r="BR938" s="13"/>
      <c r="BS938" s="13"/>
      <c r="BT938" s="13"/>
      <c r="BU938" s="13"/>
      <c r="BV938" s="13"/>
      <c r="BW938" s="13"/>
      <c r="BX938" s="13"/>
    </row>
    <row r="939" spans="1:76" ht="9.75" customHeight="1">
      <c r="A939" s="5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  <c r="AV939" s="13"/>
      <c r="AW939" s="13"/>
      <c r="AX939" s="13"/>
      <c r="AY939" s="13"/>
      <c r="AZ939" s="13"/>
      <c r="BA939" s="13"/>
      <c r="BB939" s="13"/>
      <c r="BC939" s="13"/>
      <c r="BD939" s="13"/>
      <c r="BE939" s="13"/>
      <c r="BF939" s="13"/>
      <c r="BG939" s="13"/>
      <c r="BH939" s="13"/>
      <c r="BI939" s="13"/>
      <c r="BJ939" s="13"/>
      <c r="BK939" s="13"/>
      <c r="BL939" s="13"/>
      <c r="BM939" s="13"/>
      <c r="BN939" s="13"/>
      <c r="BO939" s="13"/>
      <c r="BP939" s="13"/>
      <c r="BQ939" s="13"/>
      <c r="BR939" s="13"/>
      <c r="BS939" s="13"/>
      <c r="BT939" s="13"/>
      <c r="BU939" s="13"/>
      <c r="BV939" s="13"/>
      <c r="BW939" s="13"/>
      <c r="BX939" s="13"/>
    </row>
    <row r="940" spans="1:76" ht="9.75" customHeight="1">
      <c r="A940" s="5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  <c r="AW940" s="13"/>
      <c r="AX940" s="13"/>
      <c r="AY940" s="13"/>
      <c r="AZ940" s="13"/>
      <c r="BA940" s="13"/>
      <c r="BB940" s="13"/>
      <c r="BC940" s="13"/>
      <c r="BD940" s="13"/>
      <c r="BE940" s="13"/>
      <c r="BF940" s="13"/>
      <c r="BG940" s="13"/>
      <c r="BH940" s="13"/>
      <c r="BI940" s="13"/>
      <c r="BJ940" s="13"/>
      <c r="BK940" s="13"/>
      <c r="BL940" s="13"/>
      <c r="BM940" s="13"/>
      <c r="BN940" s="13"/>
      <c r="BO940" s="13"/>
      <c r="BP940" s="13"/>
      <c r="BQ940" s="13"/>
      <c r="BR940" s="13"/>
      <c r="BS940" s="13"/>
      <c r="BT940" s="13"/>
      <c r="BU940" s="13"/>
      <c r="BV940" s="13"/>
      <c r="BW940" s="13"/>
      <c r="BX940" s="13"/>
    </row>
    <row r="941" spans="1:76" ht="9.75" customHeight="1">
      <c r="A941" s="5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  <c r="AW941" s="13"/>
      <c r="AX941" s="13"/>
      <c r="AY941" s="13"/>
      <c r="AZ941" s="13"/>
      <c r="BA941" s="13"/>
      <c r="BB941" s="13"/>
      <c r="BC941" s="13"/>
      <c r="BD941" s="13"/>
      <c r="BE941" s="13"/>
      <c r="BF941" s="13"/>
      <c r="BG941" s="13"/>
      <c r="BH941" s="13"/>
      <c r="BI941" s="13"/>
      <c r="BJ941" s="13"/>
      <c r="BK941" s="13"/>
      <c r="BL941" s="13"/>
      <c r="BM941" s="13"/>
      <c r="BN941" s="13"/>
      <c r="BO941" s="13"/>
      <c r="BP941" s="13"/>
      <c r="BQ941" s="13"/>
      <c r="BR941" s="13"/>
      <c r="BS941" s="13"/>
      <c r="BT941" s="13"/>
      <c r="BU941" s="13"/>
      <c r="BV941" s="13"/>
      <c r="BW941" s="13"/>
      <c r="BX941" s="13"/>
    </row>
    <row r="942" spans="1:76" ht="9.75" customHeight="1">
      <c r="A942" s="5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  <c r="AW942" s="13"/>
      <c r="AX942" s="13"/>
      <c r="AY942" s="13"/>
      <c r="AZ942" s="13"/>
      <c r="BA942" s="13"/>
      <c r="BB942" s="13"/>
      <c r="BC942" s="13"/>
      <c r="BD942" s="13"/>
      <c r="BE942" s="13"/>
      <c r="BF942" s="13"/>
      <c r="BG942" s="13"/>
      <c r="BH942" s="13"/>
      <c r="BI942" s="13"/>
      <c r="BJ942" s="13"/>
      <c r="BK942" s="13"/>
      <c r="BL942" s="13"/>
      <c r="BM942" s="13"/>
      <c r="BN942" s="13"/>
      <c r="BO942" s="13"/>
      <c r="BP942" s="13"/>
      <c r="BQ942" s="13"/>
      <c r="BR942" s="13"/>
      <c r="BS942" s="13"/>
      <c r="BT942" s="13"/>
      <c r="BU942" s="13"/>
      <c r="BV942" s="13"/>
      <c r="BW942" s="13"/>
      <c r="BX942" s="13"/>
    </row>
    <row r="943" spans="1:76" ht="9.75" customHeight="1">
      <c r="A943" s="5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  <c r="AW943" s="13"/>
      <c r="AX943" s="13"/>
      <c r="AY943" s="13"/>
      <c r="AZ943" s="13"/>
      <c r="BA943" s="13"/>
      <c r="BB943" s="13"/>
      <c r="BC943" s="13"/>
      <c r="BD943" s="13"/>
      <c r="BE943" s="13"/>
      <c r="BF943" s="13"/>
      <c r="BG943" s="13"/>
      <c r="BH943" s="13"/>
      <c r="BI943" s="13"/>
      <c r="BJ943" s="13"/>
      <c r="BK943" s="13"/>
      <c r="BL943" s="13"/>
      <c r="BM943" s="13"/>
      <c r="BN943" s="13"/>
      <c r="BO943" s="13"/>
      <c r="BP943" s="13"/>
      <c r="BQ943" s="13"/>
      <c r="BR943" s="13"/>
      <c r="BS943" s="13"/>
      <c r="BT943" s="13"/>
      <c r="BU943" s="13"/>
      <c r="BV943" s="13"/>
      <c r="BW943" s="13"/>
      <c r="BX943" s="13"/>
    </row>
    <row r="944" spans="1:76" ht="9.75" customHeight="1">
      <c r="A944" s="5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  <c r="AW944" s="13"/>
      <c r="AX944" s="13"/>
      <c r="AY944" s="13"/>
      <c r="AZ944" s="13"/>
      <c r="BA944" s="13"/>
      <c r="BB944" s="13"/>
      <c r="BC944" s="13"/>
      <c r="BD944" s="13"/>
      <c r="BE944" s="13"/>
      <c r="BF944" s="13"/>
      <c r="BG944" s="13"/>
      <c r="BH944" s="13"/>
      <c r="BI944" s="13"/>
      <c r="BJ944" s="13"/>
      <c r="BK944" s="13"/>
      <c r="BL944" s="13"/>
      <c r="BM944" s="13"/>
      <c r="BN944" s="13"/>
      <c r="BO944" s="13"/>
      <c r="BP944" s="13"/>
      <c r="BQ944" s="13"/>
      <c r="BR944" s="13"/>
      <c r="BS944" s="13"/>
      <c r="BT944" s="13"/>
      <c r="BU944" s="13"/>
      <c r="BV944" s="13"/>
      <c r="BW944" s="13"/>
      <c r="BX944" s="13"/>
    </row>
    <row r="945" spans="1:76" ht="9.75" customHeight="1">
      <c r="A945" s="5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  <c r="AW945" s="13"/>
      <c r="AX945" s="13"/>
      <c r="AY945" s="13"/>
      <c r="AZ945" s="13"/>
      <c r="BA945" s="13"/>
      <c r="BB945" s="13"/>
      <c r="BC945" s="13"/>
      <c r="BD945" s="13"/>
      <c r="BE945" s="13"/>
      <c r="BF945" s="13"/>
      <c r="BG945" s="13"/>
      <c r="BH945" s="13"/>
      <c r="BI945" s="13"/>
      <c r="BJ945" s="13"/>
      <c r="BK945" s="13"/>
      <c r="BL945" s="13"/>
      <c r="BM945" s="13"/>
      <c r="BN945" s="13"/>
      <c r="BO945" s="13"/>
      <c r="BP945" s="13"/>
      <c r="BQ945" s="13"/>
      <c r="BR945" s="13"/>
      <c r="BS945" s="13"/>
      <c r="BT945" s="13"/>
      <c r="BU945" s="13"/>
      <c r="BV945" s="13"/>
      <c r="BW945" s="13"/>
      <c r="BX945" s="13"/>
    </row>
    <row r="946" spans="1:76" ht="9.75" customHeight="1">
      <c r="A946" s="5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  <c r="AW946" s="13"/>
      <c r="AX946" s="13"/>
      <c r="AY946" s="13"/>
      <c r="AZ946" s="13"/>
      <c r="BA946" s="13"/>
      <c r="BB946" s="13"/>
      <c r="BC946" s="13"/>
      <c r="BD946" s="13"/>
      <c r="BE946" s="13"/>
      <c r="BF946" s="13"/>
      <c r="BG946" s="13"/>
      <c r="BH946" s="13"/>
      <c r="BI946" s="13"/>
      <c r="BJ946" s="13"/>
      <c r="BK946" s="13"/>
      <c r="BL946" s="13"/>
      <c r="BM946" s="13"/>
      <c r="BN946" s="13"/>
      <c r="BO946" s="13"/>
      <c r="BP946" s="13"/>
      <c r="BQ946" s="13"/>
      <c r="BR946" s="13"/>
      <c r="BS946" s="13"/>
      <c r="BT946" s="13"/>
      <c r="BU946" s="13"/>
      <c r="BV946" s="13"/>
      <c r="BW946" s="13"/>
      <c r="BX946" s="13"/>
    </row>
    <row r="947" spans="1:76" ht="9.75" customHeight="1">
      <c r="A947" s="5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  <c r="AS947" s="13"/>
      <c r="AT947" s="13"/>
      <c r="AU947" s="13"/>
      <c r="AV947" s="13"/>
      <c r="AW947" s="13"/>
      <c r="AX947" s="13"/>
      <c r="AY947" s="13"/>
      <c r="AZ947" s="13"/>
      <c r="BA947" s="13"/>
      <c r="BB947" s="13"/>
      <c r="BC947" s="13"/>
      <c r="BD947" s="13"/>
      <c r="BE947" s="13"/>
      <c r="BF947" s="13"/>
      <c r="BG947" s="13"/>
      <c r="BH947" s="13"/>
      <c r="BI947" s="13"/>
      <c r="BJ947" s="13"/>
      <c r="BK947" s="13"/>
      <c r="BL947" s="13"/>
      <c r="BM947" s="13"/>
      <c r="BN947" s="13"/>
      <c r="BO947" s="13"/>
      <c r="BP947" s="13"/>
      <c r="BQ947" s="13"/>
      <c r="BR947" s="13"/>
      <c r="BS947" s="13"/>
      <c r="BT947" s="13"/>
      <c r="BU947" s="13"/>
      <c r="BV947" s="13"/>
      <c r="BW947" s="13"/>
      <c r="BX947" s="13"/>
    </row>
    <row r="948" spans="1:76" ht="9.75" customHeight="1">
      <c r="A948" s="5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  <c r="AV948" s="13"/>
      <c r="AW948" s="13"/>
      <c r="AX948" s="13"/>
      <c r="AY948" s="13"/>
      <c r="AZ948" s="13"/>
      <c r="BA948" s="13"/>
      <c r="BB948" s="13"/>
      <c r="BC948" s="13"/>
      <c r="BD948" s="13"/>
      <c r="BE948" s="13"/>
      <c r="BF948" s="13"/>
      <c r="BG948" s="13"/>
      <c r="BH948" s="13"/>
      <c r="BI948" s="13"/>
      <c r="BJ948" s="13"/>
      <c r="BK948" s="13"/>
      <c r="BL948" s="13"/>
      <c r="BM948" s="13"/>
      <c r="BN948" s="13"/>
      <c r="BO948" s="13"/>
      <c r="BP948" s="13"/>
      <c r="BQ948" s="13"/>
      <c r="BR948" s="13"/>
      <c r="BS948" s="13"/>
      <c r="BT948" s="13"/>
      <c r="BU948" s="13"/>
      <c r="BV948" s="13"/>
      <c r="BW948" s="13"/>
      <c r="BX948" s="13"/>
    </row>
    <row r="949" spans="1:76" ht="9.75" customHeight="1">
      <c r="A949" s="5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  <c r="AW949" s="13"/>
      <c r="AX949" s="13"/>
      <c r="AY949" s="13"/>
      <c r="AZ949" s="13"/>
      <c r="BA949" s="13"/>
      <c r="BB949" s="13"/>
      <c r="BC949" s="13"/>
      <c r="BD949" s="13"/>
      <c r="BE949" s="13"/>
      <c r="BF949" s="13"/>
      <c r="BG949" s="13"/>
      <c r="BH949" s="13"/>
      <c r="BI949" s="13"/>
      <c r="BJ949" s="13"/>
      <c r="BK949" s="13"/>
      <c r="BL949" s="13"/>
      <c r="BM949" s="13"/>
      <c r="BN949" s="13"/>
      <c r="BO949" s="13"/>
      <c r="BP949" s="13"/>
      <c r="BQ949" s="13"/>
      <c r="BR949" s="13"/>
      <c r="BS949" s="13"/>
      <c r="BT949" s="13"/>
      <c r="BU949" s="13"/>
      <c r="BV949" s="13"/>
      <c r="BW949" s="13"/>
      <c r="BX949" s="13"/>
    </row>
    <row r="950" spans="1:76" ht="9.75" customHeight="1">
      <c r="A950" s="5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  <c r="AW950" s="13"/>
      <c r="AX950" s="13"/>
      <c r="AY950" s="13"/>
      <c r="AZ950" s="13"/>
      <c r="BA950" s="13"/>
      <c r="BB950" s="13"/>
      <c r="BC950" s="13"/>
      <c r="BD950" s="13"/>
      <c r="BE950" s="13"/>
      <c r="BF950" s="13"/>
      <c r="BG950" s="13"/>
      <c r="BH950" s="13"/>
      <c r="BI950" s="13"/>
      <c r="BJ950" s="13"/>
      <c r="BK950" s="13"/>
      <c r="BL950" s="13"/>
      <c r="BM950" s="13"/>
      <c r="BN950" s="13"/>
      <c r="BO950" s="13"/>
      <c r="BP950" s="13"/>
      <c r="BQ950" s="13"/>
      <c r="BR950" s="13"/>
      <c r="BS950" s="13"/>
      <c r="BT950" s="13"/>
      <c r="BU950" s="13"/>
      <c r="BV950" s="13"/>
      <c r="BW950" s="13"/>
      <c r="BX950" s="13"/>
    </row>
    <row r="951" spans="1:76" ht="9.75" customHeight="1">
      <c r="A951" s="5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  <c r="AV951" s="13"/>
      <c r="AW951" s="13"/>
      <c r="AX951" s="13"/>
      <c r="AY951" s="13"/>
      <c r="AZ951" s="13"/>
      <c r="BA951" s="13"/>
      <c r="BB951" s="13"/>
      <c r="BC951" s="13"/>
      <c r="BD951" s="13"/>
      <c r="BE951" s="13"/>
      <c r="BF951" s="13"/>
      <c r="BG951" s="13"/>
      <c r="BH951" s="13"/>
      <c r="BI951" s="13"/>
      <c r="BJ951" s="13"/>
      <c r="BK951" s="13"/>
      <c r="BL951" s="13"/>
      <c r="BM951" s="13"/>
      <c r="BN951" s="13"/>
      <c r="BO951" s="13"/>
      <c r="BP951" s="13"/>
      <c r="BQ951" s="13"/>
      <c r="BR951" s="13"/>
      <c r="BS951" s="13"/>
      <c r="BT951" s="13"/>
      <c r="BU951" s="13"/>
      <c r="BV951" s="13"/>
      <c r="BW951" s="13"/>
      <c r="BX951" s="13"/>
    </row>
    <row r="952" spans="1:76" ht="9.75" customHeight="1">
      <c r="A952" s="5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  <c r="AW952" s="13"/>
      <c r="AX952" s="13"/>
      <c r="AY952" s="13"/>
      <c r="AZ952" s="13"/>
      <c r="BA952" s="13"/>
      <c r="BB952" s="13"/>
      <c r="BC952" s="13"/>
      <c r="BD952" s="13"/>
      <c r="BE952" s="13"/>
      <c r="BF952" s="13"/>
      <c r="BG952" s="13"/>
      <c r="BH952" s="13"/>
      <c r="BI952" s="13"/>
      <c r="BJ952" s="13"/>
      <c r="BK952" s="13"/>
      <c r="BL952" s="13"/>
      <c r="BM952" s="13"/>
      <c r="BN952" s="13"/>
      <c r="BO952" s="13"/>
      <c r="BP952" s="13"/>
      <c r="BQ952" s="13"/>
      <c r="BR952" s="13"/>
      <c r="BS952" s="13"/>
      <c r="BT952" s="13"/>
      <c r="BU952" s="13"/>
      <c r="BV952" s="13"/>
      <c r="BW952" s="13"/>
      <c r="BX952" s="13"/>
    </row>
    <row r="953" spans="1:76" ht="9.75" customHeight="1">
      <c r="A953" s="5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  <c r="AW953" s="13"/>
      <c r="AX953" s="13"/>
      <c r="AY953" s="13"/>
      <c r="AZ953" s="13"/>
      <c r="BA953" s="13"/>
      <c r="BB953" s="13"/>
      <c r="BC953" s="13"/>
      <c r="BD953" s="13"/>
      <c r="BE953" s="13"/>
      <c r="BF953" s="13"/>
      <c r="BG953" s="13"/>
      <c r="BH953" s="13"/>
      <c r="BI953" s="13"/>
      <c r="BJ953" s="13"/>
      <c r="BK953" s="13"/>
      <c r="BL953" s="13"/>
      <c r="BM953" s="13"/>
      <c r="BN953" s="13"/>
      <c r="BO953" s="13"/>
      <c r="BP953" s="13"/>
      <c r="BQ953" s="13"/>
      <c r="BR953" s="13"/>
      <c r="BS953" s="13"/>
      <c r="BT953" s="13"/>
      <c r="BU953" s="13"/>
      <c r="BV953" s="13"/>
      <c r="BW953" s="13"/>
      <c r="BX953" s="13"/>
    </row>
    <row r="954" spans="1:76" ht="9.75" customHeight="1">
      <c r="A954" s="5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  <c r="AW954" s="13"/>
      <c r="AX954" s="13"/>
      <c r="AY954" s="13"/>
      <c r="AZ954" s="13"/>
      <c r="BA954" s="13"/>
      <c r="BB954" s="13"/>
      <c r="BC954" s="13"/>
      <c r="BD954" s="13"/>
      <c r="BE954" s="13"/>
      <c r="BF954" s="13"/>
      <c r="BG954" s="13"/>
      <c r="BH954" s="13"/>
      <c r="BI954" s="13"/>
      <c r="BJ954" s="13"/>
      <c r="BK954" s="13"/>
      <c r="BL954" s="13"/>
      <c r="BM954" s="13"/>
      <c r="BN954" s="13"/>
      <c r="BO954" s="13"/>
      <c r="BP954" s="13"/>
      <c r="BQ954" s="13"/>
      <c r="BR954" s="13"/>
      <c r="BS954" s="13"/>
      <c r="BT954" s="13"/>
      <c r="BU954" s="13"/>
      <c r="BV954" s="13"/>
      <c r="BW954" s="13"/>
      <c r="BX954" s="13"/>
    </row>
    <row r="955" spans="1:76" ht="9.75" customHeight="1">
      <c r="A955" s="5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13"/>
      <c r="AW955" s="13"/>
      <c r="AX955" s="13"/>
      <c r="AY955" s="13"/>
      <c r="AZ955" s="13"/>
      <c r="BA955" s="13"/>
      <c r="BB955" s="13"/>
      <c r="BC955" s="13"/>
      <c r="BD955" s="13"/>
      <c r="BE955" s="13"/>
      <c r="BF955" s="13"/>
      <c r="BG955" s="13"/>
      <c r="BH955" s="13"/>
      <c r="BI955" s="13"/>
      <c r="BJ955" s="13"/>
      <c r="BK955" s="13"/>
      <c r="BL955" s="13"/>
      <c r="BM955" s="13"/>
      <c r="BN955" s="13"/>
      <c r="BO955" s="13"/>
      <c r="BP955" s="13"/>
      <c r="BQ955" s="13"/>
      <c r="BR955" s="13"/>
      <c r="BS955" s="13"/>
      <c r="BT955" s="13"/>
      <c r="BU955" s="13"/>
      <c r="BV955" s="13"/>
      <c r="BW955" s="13"/>
      <c r="BX955" s="13"/>
    </row>
    <row r="956" spans="1:76" ht="9.75" customHeight="1">
      <c r="A956" s="5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  <c r="AW956" s="13"/>
      <c r="AX956" s="13"/>
      <c r="AY956" s="13"/>
      <c r="AZ956" s="13"/>
      <c r="BA956" s="13"/>
      <c r="BB956" s="13"/>
      <c r="BC956" s="13"/>
      <c r="BD956" s="13"/>
      <c r="BE956" s="13"/>
      <c r="BF956" s="13"/>
      <c r="BG956" s="13"/>
      <c r="BH956" s="13"/>
      <c r="BI956" s="13"/>
      <c r="BJ956" s="13"/>
      <c r="BK956" s="13"/>
      <c r="BL956" s="13"/>
      <c r="BM956" s="13"/>
      <c r="BN956" s="13"/>
      <c r="BO956" s="13"/>
      <c r="BP956" s="13"/>
      <c r="BQ956" s="13"/>
      <c r="BR956" s="13"/>
      <c r="BS956" s="13"/>
      <c r="BT956" s="13"/>
      <c r="BU956" s="13"/>
      <c r="BV956" s="13"/>
      <c r="BW956" s="13"/>
      <c r="BX956" s="13"/>
    </row>
    <row r="957" spans="1:76" ht="9.75" customHeight="1">
      <c r="A957" s="5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  <c r="AW957" s="13"/>
      <c r="AX957" s="13"/>
      <c r="AY957" s="13"/>
      <c r="AZ957" s="13"/>
      <c r="BA957" s="13"/>
      <c r="BB957" s="13"/>
      <c r="BC957" s="13"/>
      <c r="BD957" s="13"/>
      <c r="BE957" s="13"/>
      <c r="BF957" s="13"/>
      <c r="BG957" s="13"/>
      <c r="BH957" s="13"/>
      <c r="BI957" s="13"/>
      <c r="BJ957" s="13"/>
      <c r="BK957" s="13"/>
      <c r="BL957" s="13"/>
      <c r="BM957" s="13"/>
      <c r="BN957" s="13"/>
      <c r="BO957" s="13"/>
      <c r="BP957" s="13"/>
      <c r="BQ957" s="13"/>
      <c r="BR957" s="13"/>
      <c r="BS957" s="13"/>
      <c r="BT957" s="13"/>
      <c r="BU957" s="13"/>
      <c r="BV957" s="13"/>
      <c r="BW957" s="13"/>
      <c r="BX957" s="13"/>
    </row>
    <row r="958" spans="1:76" ht="9.75" customHeight="1">
      <c r="A958" s="5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  <c r="AW958" s="13"/>
      <c r="AX958" s="13"/>
      <c r="AY958" s="13"/>
      <c r="AZ958" s="13"/>
      <c r="BA958" s="13"/>
      <c r="BB958" s="13"/>
      <c r="BC958" s="13"/>
      <c r="BD958" s="13"/>
      <c r="BE958" s="13"/>
      <c r="BF958" s="13"/>
      <c r="BG958" s="13"/>
      <c r="BH958" s="13"/>
      <c r="BI958" s="13"/>
      <c r="BJ958" s="13"/>
      <c r="BK958" s="13"/>
      <c r="BL958" s="13"/>
      <c r="BM958" s="13"/>
      <c r="BN958" s="13"/>
      <c r="BO958" s="13"/>
      <c r="BP958" s="13"/>
      <c r="BQ958" s="13"/>
      <c r="BR958" s="13"/>
      <c r="BS958" s="13"/>
      <c r="BT958" s="13"/>
      <c r="BU958" s="13"/>
      <c r="BV958" s="13"/>
      <c r="BW958" s="13"/>
      <c r="BX958" s="13"/>
    </row>
    <row r="959" spans="1:76" ht="9.75" customHeight="1">
      <c r="A959" s="5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  <c r="AW959" s="13"/>
      <c r="AX959" s="13"/>
      <c r="AY959" s="13"/>
      <c r="AZ959" s="13"/>
      <c r="BA959" s="13"/>
      <c r="BB959" s="13"/>
      <c r="BC959" s="13"/>
      <c r="BD959" s="13"/>
      <c r="BE959" s="13"/>
      <c r="BF959" s="13"/>
      <c r="BG959" s="13"/>
      <c r="BH959" s="13"/>
      <c r="BI959" s="13"/>
      <c r="BJ959" s="13"/>
      <c r="BK959" s="13"/>
      <c r="BL959" s="13"/>
      <c r="BM959" s="13"/>
      <c r="BN959" s="13"/>
      <c r="BO959" s="13"/>
      <c r="BP959" s="13"/>
      <c r="BQ959" s="13"/>
      <c r="BR959" s="13"/>
      <c r="BS959" s="13"/>
      <c r="BT959" s="13"/>
      <c r="BU959" s="13"/>
      <c r="BV959" s="13"/>
      <c r="BW959" s="13"/>
      <c r="BX959" s="13"/>
    </row>
    <row r="960" spans="1:76" ht="9.75" customHeight="1">
      <c r="A960" s="5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  <c r="AW960" s="13"/>
      <c r="AX960" s="13"/>
      <c r="AY960" s="13"/>
      <c r="AZ960" s="13"/>
      <c r="BA960" s="13"/>
      <c r="BB960" s="13"/>
      <c r="BC960" s="13"/>
      <c r="BD960" s="13"/>
      <c r="BE960" s="13"/>
      <c r="BF960" s="13"/>
      <c r="BG960" s="13"/>
      <c r="BH960" s="13"/>
      <c r="BI960" s="13"/>
      <c r="BJ960" s="13"/>
      <c r="BK960" s="13"/>
      <c r="BL960" s="13"/>
      <c r="BM960" s="13"/>
      <c r="BN960" s="13"/>
      <c r="BO960" s="13"/>
      <c r="BP960" s="13"/>
      <c r="BQ960" s="13"/>
      <c r="BR960" s="13"/>
      <c r="BS960" s="13"/>
      <c r="BT960" s="13"/>
      <c r="BU960" s="13"/>
      <c r="BV960" s="13"/>
      <c r="BW960" s="13"/>
      <c r="BX960" s="13"/>
    </row>
    <row r="961" spans="1:76" ht="9.75" customHeight="1">
      <c r="A961" s="5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  <c r="AV961" s="13"/>
      <c r="AW961" s="13"/>
      <c r="AX961" s="13"/>
      <c r="AY961" s="13"/>
      <c r="AZ961" s="13"/>
      <c r="BA961" s="13"/>
      <c r="BB961" s="13"/>
      <c r="BC961" s="13"/>
      <c r="BD961" s="13"/>
      <c r="BE961" s="13"/>
      <c r="BF961" s="13"/>
      <c r="BG961" s="13"/>
      <c r="BH961" s="13"/>
      <c r="BI961" s="13"/>
      <c r="BJ961" s="13"/>
      <c r="BK961" s="13"/>
      <c r="BL961" s="13"/>
      <c r="BM961" s="13"/>
      <c r="BN961" s="13"/>
      <c r="BO961" s="13"/>
      <c r="BP961" s="13"/>
      <c r="BQ961" s="13"/>
      <c r="BR961" s="13"/>
      <c r="BS961" s="13"/>
      <c r="BT961" s="13"/>
      <c r="BU961" s="13"/>
      <c r="BV961" s="13"/>
      <c r="BW961" s="13"/>
      <c r="BX961" s="13"/>
    </row>
    <row r="962" spans="1:76" ht="9.75" customHeight="1">
      <c r="A962" s="5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  <c r="AV962" s="13"/>
      <c r="AW962" s="13"/>
      <c r="AX962" s="13"/>
      <c r="AY962" s="13"/>
      <c r="AZ962" s="13"/>
      <c r="BA962" s="13"/>
      <c r="BB962" s="13"/>
      <c r="BC962" s="13"/>
      <c r="BD962" s="13"/>
      <c r="BE962" s="13"/>
      <c r="BF962" s="13"/>
      <c r="BG962" s="13"/>
      <c r="BH962" s="13"/>
      <c r="BI962" s="13"/>
      <c r="BJ962" s="13"/>
      <c r="BK962" s="13"/>
      <c r="BL962" s="13"/>
      <c r="BM962" s="13"/>
      <c r="BN962" s="13"/>
      <c r="BO962" s="13"/>
      <c r="BP962" s="13"/>
      <c r="BQ962" s="13"/>
      <c r="BR962" s="13"/>
      <c r="BS962" s="13"/>
      <c r="BT962" s="13"/>
      <c r="BU962" s="13"/>
      <c r="BV962" s="13"/>
      <c r="BW962" s="13"/>
      <c r="BX962" s="13"/>
    </row>
    <row r="963" spans="1:76" ht="9.75" customHeight="1">
      <c r="A963" s="5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  <c r="AW963" s="13"/>
      <c r="AX963" s="13"/>
      <c r="AY963" s="13"/>
      <c r="AZ963" s="13"/>
      <c r="BA963" s="13"/>
      <c r="BB963" s="13"/>
      <c r="BC963" s="13"/>
      <c r="BD963" s="13"/>
      <c r="BE963" s="13"/>
      <c r="BF963" s="13"/>
      <c r="BG963" s="13"/>
      <c r="BH963" s="13"/>
      <c r="BI963" s="13"/>
      <c r="BJ963" s="13"/>
      <c r="BK963" s="13"/>
      <c r="BL963" s="13"/>
      <c r="BM963" s="13"/>
      <c r="BN963" s="13"/>
      <c r="BO963" s="13"/>
      <c r="BP963" s="13"/>
      <c r="BQ963" s="13"/>
      <c r="BR963" s="13"/>
      <c r="BS963" s="13"/>
      <c r="BT963" s="13"/>
      <c r="BU963" s="13"/>
      <c r="BV963" s="13"/>
      <c r="BW963" s="13"/>
      <c r="BX963" s="13"/>
    </row>
    <row r="964" spans="1:76" ht="9.75" customHeight="1">
      <c r="A964" s="5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  <c r="AW964" s="13"/>
      <c r="AX964" s="13"/>
      <c r="AY964" s="13"/>
      <c r="AZ964" s="13"/>
      <c r="BA964" s="13"/>
      <c r="BB964" s="13"/>
      <c r="BC964" s="13"/>
      <c r="BD964" s="13"/>
      <c r="BE964" s="13"/>
      <c r="BF964" s="13"/>
      <c r="BG964" s="13"/>
      <c r="BH964" s="13"/>
      <c r="BI964" s="13"/>
      <c r="BJ964" s="13"/>
      <c r="BK964" s="13"/>
      <c r="BL964" s="13"/>
      <c r="BM964" s="13"/>
      <c r="BN964" s="13"/>
      <c r="BO964" s="13"/>
      <c r="BP964" s="13"/>
      <c r="BQ964" s="13"/>
      <c r="BR964" s="13"/>
      <c r="BS964" s="13"/>
      <c r="BT964" s="13"/>
      <c r="BU964" s="13"/>
      <c r="BV964" s="13"/>
      <c r="BW964" s="13"/>
      <c r="BX964" s="13"/>
    </row>
    <row r="965" spans="1:76" ht="9.75" customHeight="1">
      <c r="A965" s="5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  <c r="AV965" s="13"/>
      <c r="AW965" s="13"/>
      <c r="AX965" s="13"/>
      <c r="AY965" s="13"/>
      <c r="AZ965" s="13"/>
      <c r="BA965" s="13"/>
      <c r="BB965" s="13"/>
      <c r="BC965" s="13"/>
      <c r="BD965" s="13"/>
      <c r="BE965" s="13"/>
      <c r="BF965" s="13"/>
      <c r="BG965" s="13"/>
      <c r="BH965" s="13"/>
      <c r="BI965" s="13"/>
      <c r="BJ965" s="13"/>
      <c r="BK965" s="13"/>
      <c r="BL965" s="13"/>
      <c r="BM965" s="13"/>
      <c r="BN965" s="13"/>
      <c r="BO965" s="13"/>
      <c r="BP965" s="13"/>
      <c r="BQ965" s="13"/>
      <c r="BR965" s="13"/>
      <c r="BS965" s="13"/>
      <c r="BT965" s="13"/>
      <c r="BU965" s="13"/>
      <c r="BV965" s="13"/>
      <c r="BW965" s="13"/>
      <c r="BX965" s="13"/>
    </row>
    <row r="966" spans="1:76" ht="9.75" customHeight="1">
      <c r="A966" s="5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  <c r="AW966" s="13"/>
      <c r="AX966" s="13"/>
      <c r="AY966" s="13"/>
      <c r="AZ966" s="13"/>
      <c r="BA966" s="13"/>
      <c r="BB966" s="13"/>
      <c r="BC966" s="13"/>
      <c r="BD966" s="13"/>
      <c r="BE966" s="13"/>
      <c r="BF966" s="13"/>
      <c r="BG966" s="13"/>
      <c r="BH966" s="13"/>
      <c r="BI966" s="13"/>
      <c r="BJ966" s="13"/>
      <c r="BK966" s="13"/>
      <c r="BL966" s="13"/>
      <c r="BM966" s="13"/>
      <c r="BN966" s="13"/>
      <c r="BO966" s="13"/>
      <c r="BP966" s="13"/>
      <c r="BQ966" s="13"/>
      <c r="BR966" s="13"/>
      <c r="BS966" s="13"/>
      <c r="BT966" s="13"/>
      <c r="BU966" s="13"/>
      <c r="BV966" s="13"/>
      <c r="BW966" s="13"/>
      <c r="BX966" s="13"/>
    </row>
    <row r="967" spans="1:76" ht="9.75" customHeight="1">
      <c r="A967" s="5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13"/>
      <c r="AW967" s="13"/>
      <c r="AX967" s="13"/>
      <c r="AY967" s="13"/>
      <c r="AZ967" s="13"/>
      <c r="BA967" s="13"/>
      <c r="BB967" s="13"/>
      <c r="BC967" s="13"/>
      <c r="BD967" s="13"/>
      <c r="BE967" s="13"/>
      <c r="BF967" s="13"/>
      <c r="BG967" s="13"/>
      <c r="BH967" s="13"/>
      <c r="BI967" s="13"/>
      <c r="BJ967" s="13"/>
      <c r="BK967" s="13"/>
      <c r="BL967" s="13"/>
      <c r="BM967" s="13"/>
      <c r="BN967" s="13"/>
      <c r="BO967" s="13"/>
      <c r="BP967" s="13"/>
      <c r="BQ967" s="13"/>
      <c r="BR967" s="13"/>
      <c r="BS967" s="13"/>
      <c r="BT967" s="13"/>
      <c r="BU967" s="13"/>
      <c r="BV967" s="13"/>
      <c r="BW967" s="13"/>
      <c r="BX967" s="13"/>
    </row>
    <row r="968" spans="1:76" ht="9.75" customHeight="1">
      <c r="A968" s="5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  <c r="AX968" s="13"/>
      <c r="AY968" s="13"/>
      <c r="AZ968" s="13"/>
      <c r="BA968" s="13"/>
      <c r="BB968" s="13"/>
      <c r="BC968" s="13"/>
      <c r="BD968" s="13"/>
      <c r="BE968" s="13"/>
      <c r="BF968" s="13"/>
      <c r="BG968" s="13"/>
      <c r="BH968" s="13"/>
      <c r="BI968" s="13"/>
      <c r="BJ968" s="13"/>
      <c r="BK968" s="13"/>
      <c r="BL968" s="13"/>
      <c r="BM968" s="13"/>
      <c r="BN968" s="13"/>
      <c r="BO968" s="13"/>
      <c r="BP968" s="13"/>
      <c r="BQ968" s="13"/>
      <c r="BR968" s="13"/>
      <c r="BS968" s="13"/>
      <c r="BT968" s="13"/>
      <c r="BU968" s="13"/>
      <c r="BV968" s="13"/>
      <c r="BW968" s="13"/>
      <c r="BX968" s="13"/>
    </row>
    <row r="969" spans="1:76" ht="9.75" customHeight="1">
      <c r="A969" s="5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  <c r="AV969" s="13"/>
      <c r="AW969" s="13"/>
      <c r="AX969" s="13"/>
      <c r="AY969" s="13"/>
      <c r="AZ969" s="13"/>
      <c r="BA969" s="13"/>
      <c r="BB969" s="13"/>
      <c r="BC969" s="13"/>
      <c r="BD969" s="13"/>
      <c r="BE969" s="13"/>
      <c r="BF969" s="13"/>
      <c r="BG969" s="13"/>
      <c r="BH969" s="13"/>
      <c r="BI969" s="13"/>
      <c r="BJ969" s="13"/>
      <c r="BK969" s="13"/>
      <c r="BL969" s="13"/>
      <c r="BM969" s="13"/>
      <c r="BN969" s="13"/>
      <c r="BO969" s="13"/>
      <c r="BP969" s="13"/>
      <c r="BQ969" s="13"/>
      <c r="BR969" s="13"/>
      <c r="BS969" s="13"/>
      <c r="BT969" s="13"/>
      <c r="BU969" s="13"/>
      <c r="BV969" s="13"/>
      <c r="BW969" s="13"/>
      <c r="BX969" s="13"/>
    </row>
    <row r="970" spans="1:76" ht="9.75" customHeight="1">
      <c r="A970" s="5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  <c r="AV970" s="13"/>
      <c r="AW970" s="13"/>
      <c r="AX970" s="13"/>
      <c r="AY970" s="13"/>
      <c r="AZ970" s="13"/>
      <c r="BA970" s="13"/>
      <c r="BB970" s="13"/>
      <c r="BC970" s="13"/>
      <c r="BD970" s="13"/>
      <c r="BE970" s="13"/>
      <c r="BF970" s="13"/>
      <c r="BG970" s="13"/>
      <c r="BH970" s="13"/>
      <c r="BI970" s="13"/>
      <c r="BJ970" s="13"/>
      <c r="BK970" s="13"/>
      <c r="BL970" s="13"/>
      <c r="BM970" s="13"/>
      <c r="BN970" s="13"/>
      <c r="BO970" s="13"/>
      <c r="BP970" s="13"/>
      <c r="BQ970" s="13"/>
      <c r="BR970" s="13"/>
      <c r="BS970" s="13"/>
      <c r="BT970" s="13"/>
      <c r="BU970" s="13"/>
      <c r="BV970" s="13"/>
      <c r="BW970" s="13"/>
      <c r="BX970" s="13"/>
    </row>
    <row r="971" spans="1:76" ht="9.75" customHeight="1">
      <c r="A971" s="5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  <c r="AV971" s="13"/>
      <c r="AW971" s="13"/>
      <c r="AX971" s="13"/>
      <c r="AY971" s="13"/>
      <c r="AZ971" s="13"/>
      <c r="BA971" s="13"/>
      <c r="BB971" s="13"/>
      <c r="BC971" s="13"/>
      <c r="BD971" s="13"/>
      <c r="BE971" s="13"/>
      <c r="BF971" s="13"/>
      <c r="BG971" s="13"/>
      <c r="BH971" s="13"/>
      <c r="BI971" s="13"/>
      <c r="BJ971" s="13"/>
      <c r="BK971" s="13"/>
      <c r="BL971" s="13"/>
      <c r="BM971" s="13"/>
      <c r="BN971" s="13"/>
      <c r="BO971" s="13"/>
      <c r="BP971" s="13"/>
      <c r="BQ971" s="13"/>
      <c r="BR971" s="13"/>
      <c r="BS971" s="13"/>
      <c r="BT971" s="13"/>
      <c r="BU971" s="13"/>
      <c r="BV971" s="13"/>
      <c r="BW971" s="13"/>
      <c r="BX971" s="13"/>
    </row>
    <row r="972" spans="1:76" ht="9.75" customHeight="1">
      <c r="A972" s="5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  <c r="AV972" s="13"/>
      <c r="AW972" s="13"/>
      <c r="AX972" s="13"/>
      <c r="AY972" s="13"/>
      <c r="AZ972" s="13"/>
      <c r="BA972" s="13"/>
      <c r="BB972" s="13"/>
      <c r="BC972" s="13"/>
      <c r="BD972" s="13"/>
      <c r="BE972" s="13"/>
      <c r="BF972" s="13"/>
      <c r="BG972" s="13"/>
      <c r="BH972" s="13"/>
      <c r="BI972" s="13"/>
      <c r="BJ972" s="13"/>
      <c r="BK972" s="13"/>
      <c r="BL972" s="13"/>
      <c r="BM972" s="13"/>
      <c r="BN972" s="13"/>
      <c r="BO972" s="13"/>
      <c r="BP972" s="13"/>
      <c r="BQ972" s="13"/>
      <c r="BR972" s="13"/>
      <c r="BS972" s="13"/>
      <c r="BT972" s="13"/>
      <c r="BU972" s="13"/>
      <c r="BV972" s="13"/>
      <c r="BW972" s="13"/>
      <c r="BX972" s="13"/>
    </row>
    <row r="973" spans="1:76" ht="9.75" customHeight="1">
      <c r="A973" s="5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  <c r="AV973" s="13"/>
      <c r="AW973" s="13"/>
      <c r="AX973" s="13"/>
      <c r="AY973" s="13"/>
      <c r="AZ973" s="13"/>
      <c r="BA973" s="13"/>
      <c r="BB973" s="13"/>
      <c r="BC973" s="13"/>
      <c r="BD973" s="13"/>
      <c r="BE973" s="13"/>
      <c r="BF973" s="13"/>
      <c r="BG973" s="13"/>
      <c r="BH973" s="13"/>
      <c r="BI973" s="13"/>
      <c r="BJ973" s="13"/>
      <c r="BK973" s="13"/>
      <c r="BL973" s="13"/>
      <c r="BM973" s="13"/>
      <c r="BN973" s="13"/>
      <c r="BO973" s="13"/>
      <c r="BP973" s="13"/>
      <c r="BQ973" s="13"/>
      <c r="BR973" s="13"/>
      <c r="BS973" s="13"/>
      <c r="BT973" s="13"/>
      <c r="BU973" s="13"/>
      <c r="BV973" s="13"/>
      <c r="BW973" s="13"/>
      <c r="BX973" s="13"/>
    </row>
    <row r="974" spans="1:76" ht="9.75" customHeight="1">
      <c r="A974" s="5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  <c r="AW974" s="13"/>
      <c r="AX974" s="13"/>
      <c r="AY974" s="13"/>
      <c r="AZ974" s="13"/>
      <c r="BA974" s="13"/>
      <c r="BB974" s="13"/>
      <c r="BC974" s="13"/>
      <c r="BD974" s="13"/>
      <c r="BE974" s="13"/>
      <c r="BF974" s="13"/>
      <c r="BG974" s="13"/>
      <c r="BH974" s="13"/>
      <c r="BI974" s="13"/>
      <c r="BJ974" s="13"/>
      <c r="BK974" s="13"/>
      <c r="BL974" s="13"/>
      <c r="BM974" s="13"/>
      <c r="BN974" s="13"/>
      <c r="BO974" s="13"/>
      <c r="BP974" s="13"/>
      <c r="BQ974" s="13"/>
      <c r="BR974" s="13"/>
      <c r="BS974" s="13"/>
      <c r="BT974" s="13"/>
      <c r="BU974" s="13"/>
      <c r="BV974" s="13"/>
      <c r="BW974" s="13"/>
      <c r="BX974" s="13"/>
    </row>
    <row r="975" spans="1:76" ht="9.75" customHeight="1">
      <c r="A975" s="5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13"/>
      <c r="AW975" s="13"/>
      <c r="AX975" s="13"/>
      <c r="AY975" s="13"/>
      <c r="AZ975" s="13"/>
      <c r="BA975" s="13"/>
      <c r="BB975" s="13"/>
      <c r="BC975" s="13"/>
      <c r="BD975" s="13"/>
      <c r="BE975" s="13"/>
      <c r="BF975" s="13"/>
      <c r="BG975" s="13"/>
      <c r="BH975" s="13"/>
      <c r="BI975" s="13"/>
      <c r="BJ975" s="13"/>
      <c r="BK975" s="13"/>
      <c r="BL975" s="13"/>
      <c r="BM975" s="13"/>
      <c r="BN975" s="13"/>
      <c r="BO975" s="13"/>
      <c r="BP975" s="13"/>
      <c r="BQ975" s="13"/>
      <c r="BR975" s="13"/>
      <c r="BS975" s="13"/>
      <c r="BT975" s="13"/>
      <c r="BU975" s="13"/>
      <c r="BV975" s="13"/>
      <c r="BW975" s="13"/>
      <c r="BX975" s="13"/>
    </row>
    <row r="976" spans="1:76" ht="9.75" customHeight="1">
      <c r="A976" s="5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  <c r="AV976" s="13"/>
      <c r="AW976" s="13"/>
      <c r="AX976" s="13"/>
      <c r="AY976" s="13"/>
      <c r="AZ976" s="13"/>
      <c r="BA976" s="13"/>
      <c r="BB976" s="13"/>
      <c r="BC976" s="13"/>
      <c r="BD976" s="13"/>
      <c r="BE976" s="13"/>
      <c r="BF976" s="13"/>
      <c r="BG976" s="13"/>
      <c r="BH976" s="13"/>
      <c r="BI976" s="13"/>
      <c r="BJ976" s="13"/>
      <c r="BK976" s="13"/>
      <c r="BL976" s="13"/>
      <c r="BM976" s="13"/>
      <c r="BN976" s="13"/>
      <c r="BO976" s="13"/>
      <c r="BP976" s="13"/>
      <c r="BQ976" s="13"/>
      <c r="BR976" s="13"/>
      <c r="BS976" s="13"/>
      <c r="BT976" s="13"/>
      <c r="BU976" s="13"/>
      <c r="BV976" s="13"/>
      <c r="BW976" s="13"/>
      <c r="BX976" s="13"/>
    </row>
    <row r="977" spans="1:76" ht="9.75" customHeight="1">
      <c r="A977" s="5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  <c r="AS977" s="13"/>
      <c r="AT977" s="13"/>
      <c r="AU977" s="13"/>
      <c r="AV977" s="13"/>
      <c r="AW977" s="13"/>
      <c r="AX977" s="13"/>
      <c r="AY977" s="13"/>
      <c r="AZ977" s="13"/>
      <c r="BA977" s="13"/>
      <c r="BB977" s="13"/>
      <c r="BC977" s="13"/>
      <c r="BD977" s="13"/>
      <c r="BE977" s="13"/>
      <c r="BF977" s="13"/>
      <c r="BG977" s="13"/>
      <c r="BH977" s="13"/>
      <c r="BI977" s="13"/>
      <c r="BJ977" s="13"/>
      <c r="BK977" s="13"/>
      <c r="BL977" s="13"/>
      <c r="BM977" s="13"/>
      <c r="BN977" s="13"/>
      <c r="BO977" s="13"/>
      <c r="BP977" s="13"/>
      <c r="BQ977" s="13"/>
      <c r="BR977" s="13"/>
      <c r="BS977" s="13"/>
      <c r="BT977" s="13"/>
      <c r="BU977" s="13"/>
      <c r="BV977" s="13"/>
      <c r="BW977" s="13"/>
      <c r="BX977" s="13"/>
    </row>
    <row r="978" spans="1:76" ht="9.75" customHeight="1">
      <c r="A978" s="5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  <c r="AV978" s="13"/>
      <c r="AW978" s="13"/>
      <c r="AX978" s="13"/>
      <c r="AY978" s="13"/>
      <c r="AZ978" s="13"/>
      <c r="BA978" s="13"/>
      <c r="BB978" s="13"/>
      <c r="BC978" s="13"/>
      <c r="BD978" s="13"/>
      <c r="BE978" s="13"/>
      <c r="BF978" s="13"/>
      <c r="BG978" s="13"/>
      <c r="BH978" s="13"/>
      <c r="BI978" s="13"/>
      <c r="BJ978" s="13"/>
      <c r="BK978" s="13"/>
      <c r="BL978" s="13"/>
      <c r="BM978" s="13"/>
      <c r="BN978" s="13"/>
      <c r="BO978" s="13"/>
      <c r="BP978" s="13"/>
      <c r="BQ978" s="13"/>
      <c r="BR978" s="13"/>
      <c r="BS978" s="13"/>
      <c r="BT978" s="13"/>
      <c r="BU978" s="13"/>
      <c r="BV978" s="13"/>
      <c r="BW978" s="13"/>
      <c r="BX978" s="13"/>
    </row>
    <row r="979" spans="1:76" ht="9.75" customHeight="1">
      <c r="A979" s="5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  <c r="AV979" s="13"/>
      <c r="AW979" s="13"/>
      <c r="AX979" s="13"/>
      <c r="AY979" s="13"/>
      <c r="AZ979" s="13"/>
      <c r="BA979" s="13"/>
      <c r="BB979" s="13"/>
      <c r="BC979" s="13"/>
      <c r="BD979" s="13"/>
      <c r="BE979" s="13"/>
      <c r="BF979" s="13"/>
      <c r="BG979" s="13"/>
      <c r="BH979" s="13"/>
      <c r="BI979" s="13"/>
      <c r="BJ979" s="13"/>
      <c r="BK979" s="13"/>
      <c r="BL979" s="13"/>
      <c r="BM979" s="13"/>
      <c r="BN979" s="13"/>
      <c r="BO979" s="13"/>
      <c r="BP979" s="13"/>
      <c r="BQ979" s="13"/>
      <c r="BR979" s="13"/>
      <c r="BS979" s="13"/>
      <c r="BT979" s="13"/>
      <c r="BU979" s="13"/>
      <c r="BV979" s="13"/>
      <c r="BW979" s="13"/>
      <c r="BX979" s="13"/>
    </row>
    <row r="980" spans="1:76" ht="9.75" customHeight="1">
      <c r="A980" s="5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  <c r="AV980" s="13"/>
      <c r="AW980" s="13"/>
      <c r="AX980" s="13"/>
      <c r="AY980" s="13"/>
      <c r="AZ980" s="13"/>
      <c r="BA980" s="13"/>
      <c r="BB980" s="13"/>
      <c r="BC980" s="13"/>
      <c r="BD980" s="13"/>
      <c r="BE980" s="13"/>
      <c r="BF980" s="13"/>
      <c r="BG980" s="13"/>
      <c r="BH980" s="13"/>
      <c r="BI980" s="13"/>
      <c r="BJ980" s="13"/>
      <c r="BK980" s="13"/>
      <c r="BL980" s="13"/>
      <c r="BM980" s="13"/>
      <c r="BN980" s="13"/>
      <c r="BO980" s="13"/>
      <c r="BP980" s="13"/>
      <c r="BQ980" s="13"/>
      <c r="BR980" s="13"/>
      <c r="BS980" s="13"/>
      <c r="BT980" s="13"/>
      <c r="BU980" s="13"/>
      <c r="BV980" s="13"/>
      <c r="BW980" s="13"/>
      <c r="BX980" s="13"/>
    </row>
    <row r="981" spans="1:76" ht="9.75" customHeight="1">
      <c r="A981" s="5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  <c r="AV981" s="13"/>
      <c r="AW981" s="13"/>
      <c r="AX981" s="13"/>
      <c r="AY981" s="13"/>
      <c r="AZ981" s="13"/>
      <c r="BA981" s="13"/>
      <c r="BB981" s="13"/>
      <c r="BC981" s="13"/>
      <c r="BD981" s="13"/>
      <c r="BE981" s="13"/>
      <c r="BF981" s="13"/>
      <c r="BG981" s="13"/>
      <c r="BH981" s="13"/>
      <c r="BI981" s="13"/>
      <c r="BJ981" s="13"/>
      <c r="BK981" s="13"/>
      <c r="BL981" s="13"/>
      <c r="BM981" s="13"/>
      <c r="BN981" s="13"/>
      <c r="BO981" s="13"/>
      <c r="BP981" s="13"/>
      <c r="BQ981" s="13"/>
      <c r="BR981" s="13"/>
      <c r="BS981" s="13"/>
      <c r="BT981" s="13"/>
      <c r="BU981" s="13"/>
      <c r="BV981" s="13"/>
      <c r="BW981" s="13"/>
      <c r="BX981" s="13"/>
    </row>
    <row r="982" spans="1:76" ht="9.75" customHeight="1">
      <c r="A982" s="5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  <c r="AV982" s="13"/>
      <c r="AW982" s="13"/>
      <c r="AX982" s="13"/>
      <c r="AY982" s="13"/>
      <c r="AZ982" s="13"/>
      <c r="BA982" s="13"/>
      <c r="BB982" s="13"/>
      <c r="BC982" s="13"/>
      <c r="BD982" s="13"/>
      <c r="BE982" s="13"/>
      <c r="BF982" s="13"/>
      <c r="BG982" s="13"/>
      <c r="BH982" s="13"/>
      <c r="BI982" s="13"/>
      <c r="BJ982" s="13"/>
      <c r="BK982" s="13"/>
      <c r="BL982" s="13"/>
      <c r="BM982" s="13"/>
      <c r="BN982" s="13"/>
      <c r="BO982" s="13"/>
      <c r="BP982" s="13"/>
      <c r="BQ982" s="13"/>
      <c r="BR982" s="13"/>
      <c r="BS982" s="13"/>
      <c r="BT982" s="13"/>
      <c r="BU982" s="13"/>
      <c r="BV982" s="13"/>
      <c r="BW982" s="13"/>
      <c r="BX982" s="13"/>
    </row>
    <row r="983" spans="1:76" ht="9.75" customHeight="1">
      <c r="A983" s="5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  <c r="AV983" s="13"/>
      <c r="AW983" s="13"/>
      <c r="AX983" s="13"/>
      <c r="AY983" s="13"/>
      <c r="AZ983" s="13"/>
      <c r="BA983" s="13"/>
      <c r="BB983" s="13"/>
      <c r="BC983" s="13"/>
      <c r="BD983" s="13"/>
      <c r="BE983" s="13"/>
      <c r="BF983" s="13"/>
      <c r="BG983" s="13"/>
      <c r="BH983" s="13"/>
      <c r="BI983" s="13"/>
      <c r="BJ983" s="13"/>
      <c r="BK983" s="13"/>
      <c r="BL983" s="13"/>
      <c r="BM983" s="13"/>
      <c r="BN983" s="13"/>
      <c r="BO983" s="13"/>
      <c r="BP983" s="13"/>
      <c r="BQ983" s="13"/>
      <c r="BR983" s="13"/>
      <c r="BS983" s="13"/>
      <c r="BT983" s="13"/>
      <c r="BU983" s="13"/>
      <c r="BV983" s="13"/>
      <c r="BW983" s="13"/>
      <c r="BX983" s="13"/>
    </row>
    <row r="984" spans="1:76" ht="9.75" customHeight="1">
      <c r="A984" s="5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  <c r="AV984" s="13"/>
      <c r="AW984" s="13"/>
      <c r="AX984" s="13"/>
      <c r="AY984" s="13"/>
      <c r="AZ984" s="13"/>
      <c r="BA984" s="13"/>
      <c r="BB984" s="13"/>
      <c r="BC984" s="13"/>
      <c r="BD984" s="13"/>
      <c r="BE984" s="13"/>
      <c r="BF984" s="13"/>
      <c r="BG984" s="13"/>
      <c r="BH984" s="13"/>
      <c r="BI984" s="13"/>
      <c r="BJ984" s="13"/>
      <c r="BK984" s="13"/>
      <c r="BL984" s="13"/>
      <c r="BM984" s="13"/>
      <c r="BN984" s="13"/>
      <c r="BO984" s="13"/>
      <c r="BP984" s="13"/>
      <c r="BQ984" s="13"/>
      <c r="BR984" s="13"/>
      <c r="BS984" s="13"/>
      <c r="BT984" s="13"/>
      <c r="BU984" s="13"/>
      <c r="BV984" s="13"/>
      <c r="BW984" s="13"/>
      <c r="BX984" s="13"/>
    </row>
    <row r="985" spans="1:76" ht="9.75" customHeight="1">
      <c r="A985" s="5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  <c r="AV985" s="13"/>
      <c r="AW985" s="13"/>
      <c r="AX985" s="13"/>
      <c r="AY985" s="13"/>
      <c r="AZ985" s="13"/>
      <c r="BA985" s="13"/>
      <c r="BB985" s="13"/>
      <c r="BC985" s="13"/>
      <c r="BD985" s="13"/>
      <c r="BE985" s="13"/>
      <c r="BF985" s="13"/>
      <c r="BG985" s="13"/>
      <c r="BH985" s="13"/>
      <c r="BI985" s="13"/>
      <c r="BJ985" s="13"/>
      <c r="BK985" s="13"/>
      <c r="BL985" s="13"/>
      <c r="BM985" s="13"/>
      <c r="BN985" s="13"/>
      <c r="BO985" s="13"/>
      <c r="BP985" s="13"/>
      <c r="BQ985" s="13"/>
      <c r="BR985" s="13"/>
      <c r="BS985" s="13"/>
      <c r="BT985" s="13"/>
      <c r="BU985" s="13"/>
      <c r="BV985" s="13"/>
      <c r="BW985" s="13"/>
      <c r="BX985" s="13"/>
    </row>
    <row r="986" spans="1:76" ht="9.75" customHeight="1">
      <c r="A986" s="5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  <c r="AV986" s="13"/>
      <c r="AW986" s="13"/>
      <c r="AX986" s="13"/>
      <c r="AY986" s="13"/>
      <c r="AZ986" s="13"/>
      <c r="BA986" s="13"/>
      <c r="BB986" s="13"/>
      <c r="BC986" s="13"/>
      <c r="BD986" s="13"/>
      <c r="BE986" s="13"/>
      <c r="BF986" s="13"/>
      <c r="BG986" s="13"/>
      <c r="BH986" s="13"/>
      <c r="BI986" s="13"/>
      <c r="BJ986" s="13"/>
      <c r="BK986" s="13"/>
      <c r="BL986" s="13"/>
      <c r="BM986" s="13"/>
      <c r="BN986" s="13"/>
      <c r="BO986" s="13"/>
      <c r="BP986" s="13"/>
      <c r="BQ986" s="13"/>
      <c r="BR986" s="13"/>
      <c r="BS986" s="13"/>
      <c r="BT986" s="13"/>
      <c r="BU986" s="13"/>
      <c r="BV986" s="13"/>
      <c r="BW986" s="13"/>
      <c r="BX986" s="13"/>
    </row>
    <row r="987" spans="1:76" ht="9.75" customHeight="1">
      <c r="A987" s="5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  <c r="AV987" s="13"/>
      <c r="AW987" s="13"/>
      <c r="AX987" s="13"/>
      <c r="AY987" s="13"/>
      <c r="AZ987" s="13"/>
      <c r="BA987" s="13"/>
      <c r="BB987" s="13"/>
      <c r="BC987" s="13"/>
      <c r="BD987" s="13"/>
      <c r="BE987" s="13"/>
      <c r="BF987" s="13"/>
      <c r="BG987" s="13"/>
      <c r="BH987" s="13"/>
      <c r="BI987" s="13"/>
      <c r="BJ987" s="13"/>
      <c r="BK987" s="13"/>
      <c r="BL987" s="13"/>
      <c r="BM987" s="13"/>
      <c r="BN987" s="13"/>
      <c r="BO987" s="13"/>
      <c r="BP987" s="13"/>
      <c r="BQ987" s="13"/>
      <c r="BR987" s="13"/>
      <c r="BS987" s="13"/>
      <c r="BT987" s="13"/>
      <c r="BU987" s="13"/>
      <c r="BV987" s="13"/>
      <c r="BW987" s="13"/>
      <c r="BX987" s="13"/>
    </row>
    <row r="988" spans="1:76" ht="9.75" customHeight="1">
      <c r="A988" s="5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  <c r="AV988" s="13"/>
      <c r="AW988" s="13"/>
      <c r="AX988" s="13"/>
      <c r="AY988" s="13"/>
      <c r="AZ988" s="13"/>
      <c r="BA988" s="13"/>
      <c r="BB988" s="13"/>
      <c r="BC988" s="13"/>
      <c r="BD988" s="13"/>
      <c r="BE988" s="13"/>
      <c r="BF988" s="13"/>
      <c r="BG988" s="13"/>
      <c r="BH988" s="13"/>
      <c r="BI988" s="13"/>
      <c r="BJ988" s="13"/>
      <c r="BK988" s="13"/>
      <c r="BL988" s="13"/>
      <c r="BM988" s="13"/>
      <c r="BN988" s="13"/>
      <c r="BO988" s="13"/>
      <c r="BP988" s="13"/>
      <c r="BQ988" s="13"/>
      <c r="BR988" s="13"/>
      <c r="BS988" s="13"/>
      <c r="BT988" s="13"/>
      <c r="BU988" s="13"/>
      <c r="BV988" s="13"/>
      <c r="BW988" s="13"/>
      <c r="BX988" s="13"/>
    </row>
    <row r="989" spans="1:76" ht="9.75" customHeight="1">
      <c r="A989" s="5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  <c r="AV989" s="13"/>
      <c r="AW989" s="13"/>
      <c r="AX989" s="13"/>
      <c r="AY989" s="13"/>
      <c r="AZ989" s="13"/>
      <c r="BA989" s="13"/>
      <c r="BB989" s="13"/>
      <c r="BC989" s="13"/>
      <c r="BD989" s="13"/>
      <c r="BE989" s="13"/>
      <c r="BF989" s="13"/>
      <c r="BG989" s="13"/>
      <c r="BH989" s="13"/>
      <c r="BI989" s="13"/>
      <c r="BJ989" s="13"/>
      <c r="BK989" s="13"/>
      <c r="BL989" s="13"/>
      <c r="BM989" s="13"/>
      <c r="BN989" s="13"/>
      <c r="BO989" s="13"/>
      <c r="BP989" s="13"/>
      <c r="BQ989" s="13"/>
      <c r="BR989" s="13"/>
      <c r="BS989" s="13"/>
      <c r="BT989" s="13"/>
      <c r="BU989" s="13"/>
      <c r="BV989" s="13"/>
      <c r="BW989" s="13"/>
      <c r="BX989" s="13"/>
    </row>
    <row r="990" spans="1:76" ht="9.75" customHeight="1">
      <c r="A990" s="5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  <c r="AS990" s="13"/>
      <c r="AT990" s="13"/>
      <c r="AU990" s="13"/>
      <c r="AV990" s="13"/>
      <c r="AW990" s="13"/>
      <c r="AX990" s="13"/>
      <c r="AY990" s="13"/>
      <c r="AZ990" s="13"/>
      <c r="BA990" s="13"/>
      <c r="BB990" s="13"/>
      <c r="BC990" s="13"/>
      <c r="BD990" s="13"/>
      <c r="BE990" s="13"/>
      <c r="BF990" s="13"/>
      <c r="BG990" s="13"/>
      <c r="BH990" s="13"/>
      <c r="BI990" s="13"/>
      <c r="BJ990" s="13"/>
      <c r="BK990" s="13"/>
      <c r="BL990" s="13"/>
      <c r="BM990" s="13"/>
      <c r="BN990" s="13"/>
      <c r="BO990" s="13"/>
      <c r="BP990" s="13"/>
      <c r="BQ990" s="13"/>
      <c r="BR990" s="13"/>
      <c r="BS990" s="13"/>
      <c r="BT990" s="13"/>
      <c r="BU990" s="13"/>
      <c r="BV990" s="13"/>
      <c r="BW990" s="13"/>
      <c r="BX990" s="13"/>
    </row>
    <row r="991" spans="1:76" ht="9.75" customHeight="1">
      <c r="A991" s="5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  <c r="AS991" s="13"/>
      <c r="AT991" s="13"/>
      <c r="AU991" s="13"/>
      <c r="AV991" s="13"/>
      <c r="AW991" s="13"/>
      <c r="AX991" s="13"/>
      <c r="AY991" s="13"/>
      <c r="AZ991" s="13"/>
      <c r="BA991" s="13"/>
      <c r="BB991" s="13"/>
      <c r="BC991" s="13"/>
      <c r="BD991" s="13"/>
      <c r="BE991" s="13"/>
      <c r="BF991" s="13"/>
      <c r="BG991" s="13"/>
      <c r="BH991" s="13"/>
      <c r="BI991" s="13"/>
      <c r="BJ991" s="13"/>
      <c r="BK991" s="13"/>
      <c r="BL991" s="13"/>
      <c r="BM991" s="13"/>
      <c r="BN991" s="13"/>
      <c r="BO991" s="13"/>
      <c r="BP991" s="13"/>
      <c r="BQ991" s="13"/>
      <c r="BR991" s="13"/>
      <c r="BS991" s="13"/>
      <c r="BT991" s="13"/>
      <c r="BU991" s="13"/>
      <c r="BV991" s="13"/>
      <c r="BW991" s="13"/>
      <c r="BX991" s="13"/>
    </row>
    <row r="992" spans="1:76" ht="9.75" customHeight="1">
      <c r="A992" s="5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  <c r="AS992" s="13"/>
      <c r="AT992" s="13"/>
      <c r="AU992" s="13"/>
      <c r="AV992" s="13"/>
      <c r="AW992" s="13"/>
      <c r="AX992" s="13"/>
      <c r="AY992" s="13"/>
      <c r="AZ992" s="13"/>
      <c r="BA992" s="13"/>
      <c r="BB992" s="13"/>
      <c r="BC992" s="13"/>
      <c r="BD992" s="13"/>
      <c r="BE992" s="13"/>
      <c r="BF992" s="13"/>
      <c r="BG992" s="13"/>
      <c r="BH992" s="13"/>
      <c r="BI992" s="13"/>
      <c r="BJ992" s="13"/>
      <c r="BK992" s="13"/>
      <c r="BL992" s="13"/>
      <c r="BM992" s="13"/>
      <c r="BN992" s="13"/>
      <c r="BO992" s="13"/>
      <c r="BP992" s="13"/>
      <c r="BQ992" s="13"/>
      <c r="BR992" s="13"/>
      <c r="BS992" s="13"/>
      <c r="BT992" s="13"/>
      <c r="BU992" s="13"/>
      <c r="BV992" s="13"/>
      <c r="BW992" s="13"/>
      <c r="BX992" s="13"/>
    </row>
    <row r="993" spans="1:76" ht="9.75" customHeight="1">
      <c r="A993" s="5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  <c r="AR993" s="13"/>
      <c r="AS993" s="13"/>
      <c r="AT993" s="13"/>
      <c r="AU993" s="13"/>
      <c r="AV993" s="13"/>
      <c r="AW993" s="13"/>
      <c r="AX993" s="13"/>
      <c r="AY993" s="13"/>
      <c r="AZ993" s="13"/>
      <c r="BA993" s="13"/>
      <c r="BB993" s="13"/>
      <c r="BC993" s="13"/>
      <c r="BD993" s="13"/>
      <c r="BE993" s="13"/>
      <c r="BF993" s="13"/>
      <c r="BG993" s="13"/>
      <c r="BH993" s="13"/>
      <c r="BI993" s="13"/>
      <c r="BJ993" s="13"/>
      <c r="BK993" s="13"/>
      <c r="BL993" s="13"/>
      <c r="BM993" s="13"/>
      <c r="BN993" s="13"/>
      <c r="BO993" s="13"/>
      <c r="BP993" s="13"/>
      <c r="BQ993" s="13"/>
      <c r="BR993" s="13"/>
      <c r="BS993" s="13"/>
      <c r="BT993" s="13"/>
      <c r="BU993" s="13"/>
      <c r="BV993" s="13"/>
      <c r="BW993" s="13"/>
      <c r="BX993" s="13"/>
    </row>
    <row r="994" spans="1:76" ht="9.75" customHeight="1">
      <c r="A994" s="5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  <c r="AR994" s="13"/>
      <c r="AS994" s="13"/>
      <c r="AT994" s="13"/>
      <c r="AU994" s="13"/>
      <c r="AV994" s="13"/>
      <c r="AW994" s="13"/>
      <c r="AX994" s="13"/>
      <c r="AY994" s="13"/>
      <c r="AZ994" s="13"/>
      <c r="BA994" s="13"/>
      <c r="BB994" s="13"/>
      <c r="BC994" s="13"/>
      <c r="BD994" s="13"/>
      <c r="BE994" s="13"/>
      <c r="BF994" s="13"/>
      <c r="BG994" s="13"/>
      <c r="BH994" s="13"/>
      <c r="BI994" s="13"/>
      <c r="BJ994" s="13"/>
      <c r="BK994" s="13"/>
      <c r="BL994" s="13"/>
      <c r="BM994" s="13"/>
      <c r="BN994" s="13"/>
      <c r="BO994" s="13"/>
      <c r="BP994" s="13"/>
      <c r="BQ994" s="13"/>
      <c r="BR994" s="13"/>
      <c r="BS994" s="13"/>
      <c r="BT994" s="13"/>
      <c r="BU994" s="13"/>
      <c r="BV994" s="13"/>
      <c r="BW994" s="13"/>
      <c r="BX994" s="13"/>
    </row>
    <row r="995" spans="1:76" ht="9.75" customHeight="1">
      <c r="A995" s="5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  <c r="AR995" s="13"/>
      <c r="AS995" s="13"/>
      <c r="AT995" s="13"/>
      <c r="AU995" s="13"/>
      <c r="AV995" s="13"/>
      <c r="AW995" s="13"/>
      <c r="AX995" s="13"/>
      <c r="AY995" s="13"/>
      <c r="AZ995" s="13"/>
      <c r="BA995" s="13"/>
      <c r="BB995" s="13"/>
      <c r="BC995" s="13"/>
      <c r="BD995" s="13"/>
      <c r="BE995" s="13"/>
      <c r="BF995" s="13"/>
      <c r="BG995" s="13"/>
      <c r="BH995" s="13"/>
      <c r="BI995" s="13"/>
      <c r="BJ995" s="13"/>
      <c r="BK995" s="13"/>
      <c r="BL995" s="13"/>
      <c r="BM995" s="13"/>
      <c r="BN995" s="13"/>
      <c r="BO995" s="13"/>
      <c r="BP995" s="13"/>
      <c r="BQ995" s="13"/>
      <c r="BR995" s="13"/>
      <c r="BS995" s="13"/>
      <c r="BT995" s="13"/>
      <c r="BU995" s="13"/>
      <c r="BV995" s="13"/>
      <c r="BW995" s="13"/>
      <c r="BX995" s="13"/>
    </row>
    <row r="996" spans="1:76" ht="9.75" customHeight="1">
      <c r="A996" s="5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  <c r="AR996" s="13"/>
      <c r="AS996" s="13"/>
      <c r="AT996" s="13"/>
      <c r="AU996" s="13"/>
      <c r="AV996" s="13"/>
      <c r="AW996" s="13"/>
      <c r="AX996" s="13"/>
      <c r="AY996" s="13"/>
      <c r="AZ996" s="13"/>
      <c r="BA996" s="13"/>
      <c r="BB996" s="13"/>
      <c r="BC996" s="13"/>
      <c r="BD996" s="13"/>
      <c r="BE996" s="13"/>
      <c r="BF996" s="13"/>
      <c r="BG996" s="13"/>
      <c r="BH996" s="13"/>
      <c r="BI996" s="13"/>
      <c r="BJ996" s="13"/>
      <c r="BK996" s="13"/>
      <c r="BL996" s="13"/>
      <c r="BM996" s="13"/>
      <c r="BN996" s="13"/>
      <c r="BO996" s="13"/>
      <c r="BP996" s="13"/>
      <c r="BQ996" s="13"/>
      <c r="BR996" s="13"/>
      <c r="BS996" s="13"/>
      <c r="BT996" s="13"/>
      <c r="BU996" s="13"/>
      <c r="BV996" s="13"/>
      <c r="BW996" s="13"/>
      <c r="BX996" s="13"/>
    </row>
    <row r="997" spans="1:76" ht="9.75" customHeight="1">
      <c r="A997" s="5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  <c r="AQ997" s="13"/>
      <c r="AR997" s="13"/>
      <c r="AS997" s="13"/>
      <c r="AT997" s="13"/>
      <c r="AU997" s="13"/>
      <c r="AV997" s="13"/>
      <c r="AW997" s="13"/>
      <c r="AX997" s="13"/>
      <c r="AY997" s="13"/>
      <c r="AZ997" s="13"/>
      <c r="BA997" s="13"/>
      <c r="BB997" s="13"/>
      <c r="BC997" s="13"/>
      <c r="BD997" s="13"/>
      <c r="BE997" s="13"/>
      <c r="BF997" s="13"/>
      <c r="BG997" s="13"/>
      <c r="BH997" s="13"/>
      <c r="BI997" s="13"/>
      <c r="BJ997" s="13"/>
      <c r="BK997" s="13"/>
      <c r="BL997" s="13"/>
      <c r="BM997" s="13"/>
      <c r="BN997" s="13"/>
      <c r="BO997" s="13"/>
      <c r="BP997" s="13"/>
      <c r="BQ997" s="13"/>
      <c r="BR997" s="13"/>
      <c r="BS997" s="13"/>
      <c r="BT997" s="13"/>
      <c r="BU997" s="13"/>
      <c r="BV997" s="13"/>
      <c r="BW997" s="13"/>
      <c r="BX997" s="13"/>
    </row>
    <row r="998" spans="1:76" ht="9.75" customHeight="1">
      <c r="A998" s="5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  <c r="AR998" s="13"/>
      <c r="AS998" s="13"/>
      <c r="AT998" s="13"/>
      <c r="AU998" s="13"/>
      <c r="AV998" s="13"/>
      <c r="AW998" s="13"/>
      <c r="AX998" s="13"/>
      <c r="AY998" s="13"/>
      <c r="AZ998" s="13"/>
      <c r="BA998" s="13"/>
      <c r="BB998" s="13"/>
      <c r="BC998" s="13"/>
      <c r="BD998" s="13"/>
      <c r="BE998" s="13"/>
      <c r="BF998" s="13"/>
      <c r="BG998" s="13"/>
      <c r="BH998" s="13"/>
      <c r="BI998" s="13"/>
      <c r="BJ998" s="13"/>
      <c r="BK998" s="13"/>
      <c r="BL998" s="13"/>
      <c r="BM998" s="13"/>
      <c r="BN998" s="13"/>
      <c r="BO998" s="13"/>
      <c r="BP998" s="13"/>
      <c r="BQ998" s="13"/>
      <c r="BR998" s="13"/>
      <c r="BS998" s="13"/>
      <c r="BT998" s="13"/>
      <c r="BU998" s="13"/>
      <c r="BV998" s="13"/>
      <c r="BW998" s="13"/>
      <c r="BX998" s="13"/>
    </row>
    <row r="999" spans="1:76" ht="9.75" customHeight="1">
      <c r="A999" s="5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  <c r="AQ999" s="13"/>
      <c r="AR999" s="13"/>
      <c r="AS999" s="13"/>
      <c r="AT999" s="13"/>
      <c r="AU999" s="13"/>
      <c r="AV999" s="13"/>
      <c r="AW999" s="13"/>
      <c r="AX999" s="13"/>
      <c r="AY999" s="13"/>
      <c r="AZ999" s="13"/>
      <c r="BA999" s="13"/>
      <c r="BB999" s="13"/>
      <c r="BC999" s="13"/>
      <c r="BD999" s="13"/>
      <c r="BE999" s="13"/>
      <c r="BF999" s="13"/>
      <c r="BG999" s="13"/>
      <c r="BH999" s="13"/>
      <c r="BI999" s="13"/>
      <c r="BJ999" s="13"/>
      <c r="BK999" s="13"/>
      <c r="BL999" s="13"/>
      <c r="BM999" s="13"/>
      <c r="BN999" s="13"/>
      <c r="BO999" s="13"/>
      <c r="BP999" s="13"/>
      <c r="BQ999" s="13"/>
      <c r="BR999" s="13"/>
      <c r="BS999" s="13"/>
      <c r="BT999" s="13"/>
      <c r="BU999" s="13"/>
      <c r="BV999" s="13"/>
      <c r="BW999" s="13"/>
      <c r="BX999" s="13"/>
    </row>
    <row r="1000" spans="1:76" ht="9.75" customHeight="1">
      <c r="A1000" s="5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  <c r="AS1000" s="13"/>
      <c r="AT1000" s="13"/>
      <c r="AU1000" s="13"/>
      <c r="AV1000" s="13"/>
      <c r="AW1000" s="13"/>
      <c r="AX1000" s="13"/>
      <c r="AY1000" s="13"/>
      <c r="AZ1000" s="13"/>
      <c r="BA1000" s="13"/>
      <c r="BB1000" s="13"/>
      <c r="BC1000" s="13"/>
      <c r="BD1000" s="13"/>
      <c r="BE1000" s="13"/>
      <c r="BF1000" s="13"/>
      <c r="BG1000" s="13"/>
      <c r="BH1000" s="13"/>
      <c r="BI1000" s="13"/>
      <c r="BJ1000" s="13"/>
      <c r="BK1000" s="13"/>
      <c r="BL1000" s="13"/>
      <c r="BM1000" s="13"/>
      <c r="BN1000" s="13"/>
      <c r="BO1000" s="13"/>
      <c r="BP1000" s="13"/>
      <c r="BQ1000" s="13"/>
      <c r="BR1000" s="13"/>
      <c r="BS1000" s="13"/>
      <c r="BT1000" s="13"/>
      <c r="BU1000" s="13"/>
      <c r="BV1000" s="13"/>
      <c r="BW1000" s="13"/>
      <c r="BX1000" s="13"/>
    </row>
  </sheetData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Goodstein</dc:creator>
  <cp:lastModifiedBy>Kathie Bluejacket</cp:lastModifiedBy>
  <dcterms:created xsi:type="dcterms:W3CDTF">2023-03-07T17:19:04Z</dcterms:created>
  <dcterms:modified xsi:type="dcterms:W3CDTF">2025-05-31T04:53:46Z</dcterms:modified>
</cp:coreProperties>
</file>